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6975" windowWidth="21720" windowHeight="7785" tabRatio="848"/>
  </bookViews>
  <sheets>
    <sheet name="1" sheetId="12" r:id="rId1"/>
  </sheets>
  <calcPr calcId="145621"/>
</workbook>
</file>

<file path=xl/calcChain.xml><?xml version="1.0" encoding="utf-8"?>
<calcChain xmlns="http://schemas.openxmlformats.org/spreadsheetml/2006/main">
  <c r="V15" i="12" l="1"/>
  <c r="Q15" i="12"/>
  <c r="P15" i="12"/>
  <c r="N15" i="12"/>
  <c r="AC27" i="12" l="1"/>
  <c r="AC28" i="12"/>
  <c r="AC29" i="12"/>
  <c r="AC13" i="12"/>
  <c r="AC14" i="12"/>
  <c r="X14" i="12"/>
  <c r="W13" i="12"/>
  <c r="W14" i="12"/>
  <c r="X29" i="12"/>
  <c r="AB29" i="12" l="1"/>
  <c r="AB14" i="12"/>
  <c r="W29" i="12" l="1"/>
  <c r="X27" i="12" l="1"/>
  <c r="X28" i="12"/>
  <c r="X11" i="12"/>
  <c r="X12" i="12"/>
  <c r="X13" i="12"/>
  <c r="W28" i="12"/>
  <c r="AB28" i="12" l="1"/>
  <c r="AB13" i="12"/>
  <c r="AB27" i="12" l="1"/>
  <c r="AC12" i="12"/>
  <c r="AB12" i="12"/>
  <c r="W12" i="12"/>
  <c r="W27" i="12"/>
  <c r="AC26" i="12" l="1"/>
  <c r="AC11" i="12"/>
  <c r="X26" i="12"/>
  <c r="W26" i="12"/>
  <c r="X10" i="12"/>
  <c r="W11" i="12"/>
  <c r="W22" i="12"/>
  <c r="AB26" i="12"/>
  <c r="AB11" i="12"/>
  <c r="AC25" i="12" l="1"/>
  <c r="AC24" i="12"/>
  <c r="X25" i="12"/>
  <c r="W25" i="12"/>
  <c r="AB25" i="12"/>
  <c r="AC10" i="12" l="1"/>
  <c r="AB10" i="12"/>
  <c r="AC9" i="12" l="1"/>
  <c r="X24" i="12" l="1"/>
  <c r="X9" i="12"/>
  <c r="W24" i="12" l="1"/>
  <c r="AB24" i="12"/>
  <c r="AB9" i="12"/>
  <c r="AC23" i="12" l="1"/>
  <c r="AC8" i="12" l="1"/>
  <c r="X21" i="12" l="1"/>
  <c r="X22" i="12"/>
  <c r="X23" i="12"/>
  <c r="W21" i="12"/>
  <c r="W23" i="12"/>
  <c r="X8" i="12"/>
  <c r="AB23" i="12" l="1"/>
  <c r="AB8" i="12"/>
  <c r="AC22" i="12" l="1"/>
  <c r="AC7" i="12"/>
  <c r="X4" i="12" l="1"/>
  <c r="X5" i="12"/>
  <c r="X6" i="12"/>
  <c r="X7" i="12"/>
  <c r="AB22" i="12" l="1"/>
  <c r="AB7" i="12"/>
  <c r="AB5" i="12" l="1"/>
  <c r="AB6" i="12"/>
  <c r="AC21" i="12"/>
  <c r="AB21" i="12"/>
  <c r="AC6" i="12"/>
  <c r="AC19" i="12" l="1"/>
  <c r="AC20" i="12"/>
  <c r="AB19" i="12"/>
  <c r="AB20" i="12"/>
  <c r="AC4" i="12"/>
  <c r="AC5" i="12"/>
  <c r="AB4" i="12"/>
  <c r="W19" i="12"/>
  <c r="X19" i="12" s="1"/>
  <c r="W20" i="12"/>
  <c r="X20" i="12" s="1"/>
  <c r="W5" i="12"/>
  <c r="AD15" i="12" l="1"/>
  <c r="AE15" i="12"/>
  <c r="AE30" i="12"/>
  <c r="AD30" i="12"/>
  <c r="V30" i="12"/>
  <c r="Q30" i="12"/>
  <c r="N30" i="12"/>
  <c r="P30" i="12"/>
  <c r="Y30" i="12" l="1"/>
  <c r="W18" i="12" l="1"/>
  <c r="X18" i="12" s="1"/>
  <c r="W3" i="12"/>
  <c r="X3" i="12" s="1"/>
  <c r="AB3" i="12"/>
  <c r="T30" i="12"/>
  <c r="T15" i="12"/>
  <c r="AB18" i="12"/>
  <c r="AC18" i="12" s="1"/>
  <c r="S30" i="12"/>
  <c r="S15" i="12"/>
  <c r="AA15" i="12"/>
  <c r="AA30" i="12"/>
  <c r="R15" i="12"/>
  <c r="L15" i="12"/>
  <c r="O15" i="12"/>
  <c r="Y15" i="12"/>
  <c r="Z15" i="12"/>
  <c r="L30" i="12"/>
  <c r="O30" i="12"/>
  <c r="R30" i="12"/>
  <c r="Z30" i="12"/>
  <c r="AB30" i="12"/>
  <c r="AC3" i="12" l="1"/>
  <c r="AC15" i="12" s="1"/>
  <c r="AB15" i="12"/>
  <c r="W30" i="12"/>
  <c r="X30" i="12" s="1"/>
  <c r="AC30" i="12"/>
  <c r="U30" i="12" s="1"/>
  <c r="W15" i="12"/>
  <c r="X15" i="12" s="1"/>
  <c r="U15" i="12" l="1"/>
</calcChain>
</file>

<file path=xl/sharedStrings.xml><?xml version="1.0" encoding="utf-8"?>
<sst xmlns="http://schemas.openxmlformats.org/spreadsheetml/2006/main" count="80" uniqueCount="57">
  <si>
    <t>月份</t>
    <phoneticPr fontId="2" type="noConversion"/>
  </si>
  <si>
    <t>发电量
(万度）</t>
    <phoneticPr fontId="2" type="noConversion"/>
  </si>
  <si>
    <t>供热量
（吉焦）</t>
    <phoneticPr fontId="2" type="noConversion"/>
  </si>
  <si>
    <t>燃煤量
（吨）</t>
    <phoneticPr fontId="2" type="noConversion"/>
  </si>
  <si>
    <t>机组运行小时数</t>
    <phoneticPr fontId="2" type="noConversion"/>
  </si>
  <si>
    <t>综合脱硫率（％）</t>
    <phoneticPr fontId="2" type="noConversion"/>
  </si>
  <si>
    <t>脱硫剂用量
（吨）</t>
    <phoneticPr fontId="2" type="noConversion"/>
  </si>
  <si>
    <t>脱硫副产品产量
（吨）</t>
    <phoneticPr fontId="2" type="noConversion"/>
  </si>
  <si>
    <t>二氧化硫产生量
（吨）</t>
    <phoneticPr fontId="2" type="noConversion"/>
  </si>
  <si>
    <t>二氧化硫去除量
（吨）</t>
    <phoneticPr fontId="2" type="noConversion"/>
  </si>
  <si>
    <t>二氧化硫排放量
（吨）</t>
    <phoneticPr fontId="2" type="noConversion"/>
  </si>
  <si>
    <t>广东省揭阳市惠来县靖海镇</t>
    <phoneticPr fontId="2" type="noConversion"/>
  </si>
  <si>
    <t>合计</t>
    <phoneticPr fontId="2" type="noConversion"/>
  </si>
  <si>
    <t xml:space="preserve"> 地区</t>
    <phoneticPr fontId="2" type="noConversion"/>
  </si>
  <si>
    <t>电厂名称</t>
    <phoneticPr fontId="2" type="noConversion"/>
  </si>
  <si>
    <t>机组号</t>
    <phoneticPr fontId="2" type="noConversion"/>
  </si>
  <si>
    <t>装机容量
（万kW)</t>
    <phoneticPr fontId="2" type="noConversion"/>
  </si>
  <si>
    <t>机组
投产时间</t>
    <phoneticPr fontId="2" type="noConversion"/>
  </si>
  <si>
    <t>设计煤种含硫率（％）</t>
    <phoneticPr fontId="2" type="noConversion"/>
  </si>
  <si>
    <t>校核煤中含硫率（％）</t>
    <phoneticPr fontId="2" type="noConversion"/>
  </si>
  <si>
    <t xml:space="preserve"> 地区</t>
    <phoneticPr fontId="2" type="noConversion"/>
  </si>
  <si>
    <t>电厂名称</t>
    <phoneticPr fontId="2" type="noConversion"/>
  </si>
  <si>
    <t>机组号</t>
    <phoneticPr fontId="2" type="noConversion"/>
  </si>
  <si>
    <t>装机容量
（万kW)</t>
    <phoneticPr fontId="2" type="noConversion"/>
  </si>
  <si>
    <t>机组
投产时间</t>
    <phoneticPr fontId="2" type="noConversion"/>
  </si>
  <si>
    <t>设计煤种含硫率（％）</t>
    <phoneticPr fontId="2" type="noConversion"/>
  </si>
  <si>
    <t>校核煤中含硫率（％）</t>
    <phoneticPr fontId="2" type="noConversion"/>
  </si>
  <si>
    <t>发电标准煤耗（克/kwh）</t>
    <phoneticPr fontId="2" type="noConversion"/>
  </si>
  <si>
    <t>燃煤
含硫率（％）</t>
    <phoneticPr fontId="2" type="noConversion"/>
  </si>
  <si>
    <t xml:space="preserve">批准：                   审核：                   初审：                   填报：                     报告日期：      年     月    日    </t>
    <phoneticPr fontId="2" type="noConversion"/>
  </si>
  <si>
    <t>#3</t>
    <phoneticPr fontId="2" type="noConversion"/>
  </si>
  <si>
    <t>#4</t>
    <phoneticPr fontId="2" type="noConversion"/>
  </si>
  <si>
    <t>2013.1.9</t>
    <phoneticPr fontId="2" type="noConversion"/>
  </si>
  <si>
    <t>2013.1.10</t>
    <phoneticPr fontId="2" type="noConversion"/>
  </si>
  <si>
    <t>燃煤   挥发分  （%）</t>
    <phoneticPr fontId="2" type="noConversion"/>
  </si>
  <si>
    <t>综合脱硝效率（％）</t>
    <phoneticPr fontId="2" type="noConversion"/>
  </si>
  <si>
    <t>脱硝运行小时数</t>
    <phoneticPr fontId="2" type="noConversion"/>
  </si>
  <si>
    <t>脱硫脱硝设施
168时间</t>
    <phoneticPr fontId="2" type="noConversion"/>
  </si>
  <si>
    <t>脱硫脱硝设施
168时间</t>
    <phoneticPr fontId="2" type="noConversion"/>
  </si>
  <si>
    <t>脱硫工艺</t>
  </si>
  <si>
    <t>石灰石-石膏湿法脱硫</t>
  </si>
  <si>
    <t>SCR</t>
    <phoneticPr fontId="2" type="noConversion"/>
  </si>
  <si>
    <t>脱硝工艺</t>
    <phoneticPr fontId="2" type="noConversion"/>
  </si>
  <si>
    <t>脱硝工艺</t>
    <phoneticPr fontId="2" type="noConversion"/>
  </si>
  <si>
    <t>脱硝运行小时数</t>
    <phoneticPr fontId="2" type="noConversion"/>
  </si>
  <si>
    <t>脱硝  效率（％）</t>
    <phoneticPr fontId="2" type="noConversion"/>
  </si>
  <si>
    <t>脱硝  效率（％）</t>
    <phoneticPr fontId="2" type="noConversion"/>
  </si>
  <si>
    <t>脱硝    投运率（％）</t>
    <phoneticPr fontId="2" type="noConversion"/>
  </si>
  <si>
    <t>脱硝    投运率（％）</t>
    <phoneticPr fontId="2" type="noConversion"/>
  </si>
  <si>
    <t>氮氧化物 排放量
（吨）</t>
    <phoneticPr fontId="2" type="noConversion"/>
  </si>
  <si>
    <t>氮氧化物 排放量
（吨）</t>
    <phoneticPr fontId="2" type="noConversion"/>
  </si>
  <si>
    <t>脱硝剂用量
（吨）</t>
    <phoneticPr fontId="2" type="noConversion"/>
  </si>
  <si>
    <t>脱硝剂用量
（吨）</t>
    <phoneticPr fontId="2" type="noConversion"/>
  </si>
  <si>
    <t>脱硫运行小时数</t>
    <phoneticPr fontId="2" type="noConversion"/>
  </si>
  <si>
    <t>脱硫运行小时数</t>
    <phoneticPr fontId="2" type="noConversion"/>
  </si>
  <si>
    <t>广东粤电靖海发电有限公司</t>
    <phoneticPr fontId="2" type="noConversion"/>
  </si>
  <si>
    <t>2020年火电机组运行情况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</si>
</sst>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_);[Red]\(0.0\)"/>
    <numFmt numFmtId="178" formatCode="0.00_);[Red]\(0.00\)"/>
    <numFmt numFmtId="179" formatCode="0_ "/>
    <numFmt numFmtId="180" formatCode="0_);[Red]\(0\)"/>
    <numFmt numFmtId="181" formatCode="0.0_ "/>
    <numFmt numFmtId="182" formatCode="0.00_);\(0.00\)"/>
    <numFmt numFmtId="183" formatCode="0.00_ ;[Red]\-0.00\ "/>
    <numFmt numFmtId="184" formatCode="0_);\(0\)"/>
  </numFmts>
  <fonts count="1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Helv"/>
      <family val="2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45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4" fillId="0" borderId="0"/>
  </cellStyleXfs>
  <cellXfs count="52">
    <xf numFmtId="0" fontId="0" fillId="0" borderId="0" xfId="0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83" fontId="8" fillId="0" borderId="1" xfId="3" applyNumberFormat="1" applyFont="1" applyFill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182" fontId="11" fillId="0" borderId="1" xfId="0" applyNumberFormat="1" applyFont="1" applyBorder="1" applyAlignment="1">
      <alignment horizontal="center" vertical="center" wrapText="1"/>
    </xf>
    <xf numFmtId="182" fontId="11" fillId="0" borderId="1" xfId="0" applyNumberFormat="1" applyFont="1" applyFill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1" fontId="7" fillId="0" borderId="6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1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5">
    <cellStyle name="_ET_STYLE_NoName_00_" xfId="1"/>
    <cellStyle name="0,0_x000d__x000a_NA_x000d__x000a_" xfId="2"/>
    <cellStyle name="常规" xfId="0" builtinId="0"/>
    <cellStyle name="常规_08全口径火电厂" xfId="3"/>
    <cellStyle name="样式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topLeftCell="A13" zoomScaleNormal="100" workbookViewId="0">
      <selection activeCell="N22" sqref="N22"/>
    </sheetView>
  </sheetViews>
  <sheetFormatPr defaultRowHeight="15" customHeight="1" x14ac:dyDescent="0.15"/>
  <cols>
    <col min="1" max="1" width="4.125" customWidth="1"/>
    <col min="2" max="2" width="3.5" customWidth="1"/>
    <col min="3" max="3" width="2.5" customWidth="1"/>
    <col min="4" max="5" width="4" customWidth="1"/>
    <col min="6" max="6" width="4.75" customWidth="1"/>
    <col min="7" max="7" width="5.125" customWidth="1"/>
    <col min="8" max="8" width="4.75" customWidth="1"/>
    <col min="9" max="9" width="3.125" customWidth="1"/>
    <col min="10" max="10" width="3.625" customWidth="1"/>
    <col min="11" max="11" width="7.125" customWidth="1"/>
    <col min="12" max="12" width="10.25" customWidth="1"/>
    <col min="13" max="13" width="2.5" customWidth="1"/>
    <col min="14" max="14" width="6.875" customWidth="1"/>
    <col min="15" max="15" width="11.625" customWidth="1"/>
    <col min="16" max="16" width="5.75" customWidth="1"/>
    <col min="17" max="17" width="6.75" customWidth="1"/>
    <col min="18" max="19" width="7.875" customWidth="1"/>
    <col min="20" max="20" width="8.25" style="4" customWidth="1"/>
    <col min="21" max="21" width="6.625" customWidth="1"/>
    <col min="22" max="22" width="6.75" customWidth="1"/>
    <col min="23" max="23" width="7.625" customWidth="1"/>
    <col min="24" max="24" width="6.875" customWidth="1"/>
    <col min="25" max="26" width="8.5" customWidth="1"/>
    <col min="27" max="27" width="7.625" customWidth="1"/>
    <col min="28" max="28" width="8.75" customWidth="1"/>
    <col min="29" max="29" width="8.5" customWidth="1"/>
    <col min="30" max="31" width="7.625" customWidth="1"/>
  </cols>
  <sheetData>
    <row r="1" spans="1:31" ht="15" customHeight="1" x14ac:dyDescent="0.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72" customHeight="1" x14ac:dyDescent="0.15">
      <c r="A2" s="25" t="s">
        <v>13</v>
      </c>
      <c r="B2" s="24" t="s">
        <v>14</v>
      </c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  <c r="H2" s="24" t="s">
        <v>37</v>
      </c>
      <c r="I2" s="24" t="s">
        <v>39</v>
      </c>
      <c r="J2" s="24" t="s">
        <v>42</v>
      </c>
      <c r="K2" s="26" t="s">
        <v>0</v>
      </c>
      <c r="L2" s="27" t="s">
        <v>1</v>
      </c>
      <c r="M2" s="27" t="s">
        <v>2</v>
      </c>
      <c r="N2" s="27" t="s">
        <v>27</v>
      </c>
      <c r="O2" s="27" t="s">
        <v>3</v>
      </c>
      <c r="P2" s="27" t="s">
        <v>28</v>
      </c>
      <c r="Q2" s="27" t="s">
        <v>34</v>
      </c>
      <c r="R2" s="27" t="s">
        <v>4</v>
      </c>
      <c r="S2" s="27" t="s">
        <v>54</v>
      </c>
      <c r="T2" s="27" t="s">
        <v>36</v>
      </c>
      <c r="U2" s="27" t="s">
        <v>5</v>
      </c>
      <c r="V2" s="27" t="s">
        <v>46</v>
      </c>
      <c r="W2" s="27" t="s">
        <v>47</v>
      </c>
      <c r="X2" s="27" t="s">
        <v>35</v>
      </c>
      <c r="Y2" s="27" t="s">
        <v>6</v>
      </c>
      <c r="Z2" s="27" t="s">
        <v>7</v>
      </c>
      <c r="AA2" s="27" t="s">
        <v>52</v>
      </c>
      <c r="AB2" s="27" t="s">
        <v>8</v>
      </c>
      <c r="AC2" s="27" t="s">
        <v>9</v>
      </c>
      <c r="AD2" s="27" t="s">
        <v>10</v>
      </c>
      <c r="AE2" s="27" t="s">
        <v>49</v>
      </c>
    </row>
    <row r="3" spans="1:31" ht="15" customHeight="1" x14ac:dyDescent="0.15">
      <c r="A3" s="43" t="s">
        <v>11</v>
      </c>
      <c r="B3" s="46" t="s">
        <v>55</v>
      </c>
      <c r="C3" s="39" t="s">
        <v>30</v>
      </c>
      <c r="D3" s="39">
        <v>100</v>
      </c>
      <c r="E3" s="43" t="s">
        <v>33</v>
      </c>
      <c r="F3" s="39">
        <v>1.7</v>
      </c>
      <c r="G3" s="47">
        <v>2</v>
      </c>
      <c r="H3" s="43" t="s">
        <v>33</v>
      </c>
      <c r="I3" s="43" t="s">
        <v>40</v>
      </c>
      <c r="J3" s="43" t="s">
        <v>41</v>
      </c>
      <c r="K3" s="11">
        <v>202001</v>
      </c>
      <c r="L3" s="15">
        <v>28258.569360000125</v>
      </c>
      <c r="M3" s="11">
        <v>0</v>
      </c>
      <c r="N3" s="29">
        <v>287.56387681691018</v>
      </c>
      <c r="O3" s="29">
        <v>112796.87450000003</v>
      </c>
      <c r="P3" s="29">
        <v>0.62</v>
      </c>
      <c r="Q3" s="29">
        <v>30.13</v>
      </c>
      <c r="R3" s="29">
        <v>428.87</v>
      </c>
      <c r="S3" s="29">
        <v>428.87</v>
      </c>
      <c r="T3" s="29">
        <v>428.87</v>
      </c>
      <c r="U3" s="29">
        <v>98.67</v>
      </c>
      <c r="V3" s="29">
        <v>84.74</v>
      </c>
      <c r="W3" s="29">
        <f t="shared" ref="W3:W5" si="0">T3/S3*100</f>
        <v>100</v>
      </c>
      <c r="X3" s="29">
        <f t="shared" ref="X3:X9" si="1">V3*W3/100</f>
        <v>84.74</v>
      </c>
      <c r="Y3" s="30">
        <v>2871.83260730848</v>
      </c>
      <c r="Z3" s="30">
        <v>4241.2614463605796</v>
      </c>
      <c r="AA3" s="30">
        <v>76.793262417018994</v>
      </c>
      <c r="AB3" s="29">
        <f t="shared" ref="AB3:AB14" si="2">O3*P3*17/1000</f>
        <v>1188.8790572300004</v>
      </c>
      <c r="AC3" s="29">
        <f>AB3-AD3</f>
        <v>1167.0437592180003</v>
      </c>
      <c r="AD3" s="29">
        <v>21.835298011999999</v>
      </c>
      <c r="AE3" s="29">
        <v>37.35</v>
      </c>
    </row>
    <row r="4" spans="1:31" ht="15" customHeight="1" x14ac:dyDescent="0.15">
      <c r="A4" s="44"/>
      <c r="B4" s="44"/>
      <c r="C4" s="40"/>
      <c r="D4" s="40"/>
      <c r="E4" s="44"/>
      <c r="F4" s="40"/>
      <c r="G4" s="48"/>
      <c r="H4" s="44"/>
      <c r="I4" s="44"/>
      <c r="J4" s="44"/>
      <c r="K4" s="11">
        <v>202002</v>
      </c>
      <c r="L4" s="15">
        <v>0</v>
      </c>
      <c r="M4" s="11">
        <v>0</v>
      </c>
      <c r="N4" s="29">
        <v>0</v>
      </c>
      <c r="O4" s="32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f t="shared" si="1"/>
        <v>0</v>
      </c>
      <c r="Y4" s="29">
        <v>0</v>
      </c>
      <c r="Z4" s="29">
        <v>0</v>
      </c>
      <c r="AA4" s="29">
        <v>0</v>
      </c>
      <c r="AB4" s="29">
        <f t="shared" si="2"/>
        <v>0</v>
      </c>
      <c r="AC4" s="29">
        <f t="shared" ref="AC4:AC14" si="3">AB4-AD4</f>
        <v>0</v>
      </c>
      <c r="AD4" s="29">
        <v>0</v>
      </c>
      <c r="AE4" s="29">
        <v>0</v>
      </c>
    </row>
    <row r="5" spans="1:31" ht="15" customHeight="1" x14ac:dyDescent="0.15">
      <c r="A5" s="44"/>
      <c r="B5" s="44"/>
      <c r="C5" s="40"/>
      <c r="D5" s="40"/>
      <c r="E5" s="44"/>
      <c r="F5" s="40"/>
      <c r="G5" s="48"/>
      <c r="H5" s="44"/>
      <c r="I5" s="44"/>
      <c r="J5" s="44"/>
      <c r="K5" s="11">
        <v>202003</v>
      </c>
      <c r="L5" s="15">
        <v>707.79744000008088</v>
      </c>
      <c r="M5" s="11">
        <v>0</v>
      </c>
      <c r="N5" s="29">
        <v>322.21839064343061</v>
      </c>
      <c r="O5" s="32">
        <v>3200.2620000000002</v>
      </c>
      <c r="P5" s="29">
        <v>0.82</v>
      </c>
      <c r="Q5" s="29">
        <v>29.84</v>
      </c>
      <c r="R5" s="29">
        <v>16.25</v>
      </c>
      <c r="S5" s="29">
        <v>16.25</v>
      </c>
      <c r="T5" s="29">
        <v>16.25</v>
      </c>
      <c r="U5" s="29">
        <v>99.06</v>
      </c>
      <c r="V5" s="29">
        <v>75.38</v>
      </c>
      <c r="W5" s="29">
        <f t="shared" si="0"/>
        <v>100</v>
      </c>
      <c r="X5" s="29">
        <f t="shared" si="1"/>
        <v>75.38</v>
      </c>
      <c r="Y5" s="29">
        <v>92.737981057870357</v>
      </c>
      <c r="Z5" s="29">
        <v>141.61565731084536</v>
      </c>
      <c r="AA5" s="29">
        <v>2.6968427295035111</v>
      </c>
      <c r="AB5" s="29">
        <f t="shared" si="2"/>
        <v>44.611652280000001</v>
      </c>
      <c r="AC5" s="29">
        <f t="shared" si="3"/>
        <v>44.085742279999998</v>
      </c>
      <c r="AD5" s="29">
        <v>0.52590999999999999</v>
      </c>
      <c r="AE5" s="29">
        <v>2.3816299999999999</v>
      </c>
    </row>
    <row r="6" spans="1:31" ht="15" customHeight="1" x14ac:dyDescent="0.15">
      <c r="A6" s="44"/>
      <c r="B6" s="44"/>
      <c r="C6" s="40"/>
      <c r="D6" s="40"/>
      <c r="E6" s="44"/>
      <c r="F6" s="40"/>
      <c r="G6" s="48"/>
      <c r="H6" s="44"/>
      <c r="I6" s="44"/>
      <c r="J6" s="44"/>
      <c r="K6" s="11">
        <v>202004</v>
      </c>
      <c r="L6" s="15">
        <v>34353.350639999873</v>
      </c>
      <c r="M6" s="11">
        <v>0</v>
      </c>
      <c r="N6" s="33">
        <v>295.02665942754874</v>
      </c>
      <c r="O6" s="32">
        <v>142453.15400000001</v>
      </c>
      <c r="P6" s="29">
        <v>0.93</v>
      </c>
      <c r="Q6" s="29">
        <v>29.74</v>
      </c>
      <c r="R6" s="29">
        <v>609.22</v>
      </c>
      <c r="S6" s="29">
        <v>609.22</v>
      </c>
      <c r="T6" s="29">
        <v>609.22</v>
      </c>
      <c r="U6" s="29">
        <v>98.83</v>
      </c>
      <c r="V6" s="29">
        <v>84.59</v>
      </c>
      <c r="W6" s="29">
        <v>100</v>
      </c>
      <c r="X6" s="29">
        <f t="shared" si="1"/>
        <v>84.59</v>
      </c>
      <c r="Y6" s="29">
        <v>4128.7694233955335</v>
      </c>
      <c r="Z6" s="29">
        <v>7073.6512444690952</v>
      </c>
      <c r="AA6" s="29">
        <v>72.505544786401089</v>
      </c>
      <c r="AB6" s="29">
        <f t="shared" si="2"/>
        <v>2252.1843647400001</v>
      </c>
      <c r="AC6" s="29">
        <f t="shared" si="3"/>
        <v>2227.5437842380002</v>
      </c>
      <c r="AD6" s="29">
        <v>24.640580502000002</v>
      </c>
      <c r="AE6" s="29">
        <v>40.698640451999999</v>
      </c>
    </row>
    <row r="7" spans="1:31" ht="15" customHeight="1" x14ac:dyDescent="0.15">
      <c r="A7" s="44"/>
      <c r="B7" s="44"/>
      <c r="C7" s="40"/>
      <c r="D7" s="40"/>
      <c r="E7" s="44"/>
      <c r="F7" s="40"/>
      <c r="G7" s="48"/>
      <c r="H7" s="44"/>
      <c r="I7" s="44"/>
      <c r="J7" s="44"/>
      <c r="K7" s="11">
        <v>202005</v>
      </c>
      <c r="L7" s="29">
        <v>44779.05936000013</v>
      </c>
      <c r="M7" s="28">
        <v>0</v>
      </c>
      <c r="N7" s="29">
        <v>281.88994863409539</v>
      </c>
      <c r="O7" s="32">
        <v>169401.29700000002</v>
      </c>
      <c r="P7" s="29">
        <v>1.08</v>
      </c>
      <c r="Q7" s="29">
        <v>30.22</v>
      </c>
      <c r="R7" s="29">
        <v>665.97</v>
      </c>
      <c r="S7" s="29">
        <v>665.97</v>
      </c>
      <c r="T7" s="29">
        <v>665.97</v>
      </c>
      <c r="U7" s="29">
        <v>99.01</v>
      </c>
      <c r="V7" s="29">
        <v>84.17</v>
      </c>
      <c r="W7" s="29">
        <v>100</v>
      </c>
      <c r="X7" s="29">
        <f t="shared" si="1"/>
        <v>84.17</v>
      </c>
      <c r="Y7" s="29">
        <v>6532.8914901652906</v>
      </c>
      <c r="Z7" s="29">
        <v>9403.2972622088892</v>
      </c>
      <c r="AA7" s="29">
        <v>104.47650088477225</v>
      </c>
      <c r="AB7" s="29">
        <f t="shared" si="2"/>
        <v>3110.2078129200008</v>
      </c>
      <c r="AC7" s="29">
        <f t="shared" si="3"/>
        <v>3079.1672698040006</v>
      </c>
      <c r="AD7" s="29">
        <v>31.040543116000002</v>
      </c>
      <c r="AE7" s="29">
        <v>54.126542041</v>
      </c>
    </row>
    <row r="8" spans="1:31" ht="15" customHeight="1" x14ac:dyDescent="0.15">
      <c r="A8" s="44"/>
      <c r="B8" s="44"/>
      <c r="C8" s="40"/>
      <c r="D8" s="40"/>
      <c r="E8" s="44"/>
      <c r="F8" s="40"/>
      <c r="G8" s="48"/>
      <c r="H8" s="44"/>
      <c r="I8" s="44"/>
      <c r="J8" s="44"/>
      <c r="K8" s="11">
        <v>202006</v>
      </c>
      <c r="L8" s="15">
        <v>45196.507440000103</v>
      </c>
      <c r="M8" s="11">
        <v>0</v>
      </c>
      <c r="N8" s="29">
        <v>282.9952142531522</v>
      </c>
      <c r="O8" s="32">
        <v>175344.75</v>
      </c>
      <c r="P8" s="29">
        <v>1.19</v>
      </c>
      <c r="Q8" s="29">
        <v>30.41</v>
      </c>
      <c r="R8" s="29">
        <v>720</v>
      </c>
      <c r="S8" s="29">
        <v>720</v>
      </c>
      <c r="T8" s="29">
        <v>720</v>
      </c>
      <c r="U8" s="29">
        <v>98.99</v>
      </c>
      <c r="V8" s="29">
        <v>84.36</v>
      </c>
      <c r="W8" s="29">
        <v>100</v>
      </c>
      <c r="X8" s="29">
        <f t="shared" si="1"/>
        <v>84.36</v>
      </c>
      <c r="Y8" s="29">
        <v>6352.2556729032594</v>
      </c>
      <c r="Z8" s="29">
        <v>11564.798295397024</v>
      </c>
      <c r="AA8" s="29">
        <v>117.95521189001784</v>
      </c>
      <c r="AB8" s="29">
        <f t="shared" si="2"/>
        <v>3547.2242925</v>
      </c>
      <c r="AC8" s="29">
        <f t="shared" si="3"/>
        <v>3514.8934671659999</v>
      </c>
      <c r="AD8" s="29">
        <v>32.330825334000004</v>
      </c>
      <c r="AE8" s="29">
        <v>53.965495559999994</v>
      </c>
    </row>
    <row r="9" spans="1:31" ht="15" customHeight="1" x14ac:dyDescent="0.15">
      <c r="A9" s="44"/>
      <c r="B9" s="44"/>
      <c r="C9" s="40"/>
      <c r="D9" s="40"/>
      <c r="E9" s="44"/>
      <c r="F9" s="40"/>
      <c r="G9" s="48"/>
      <c r="H9" s="44"/>
      <c r="I9" s="44"/>
      <c r="J9" s="44"/>
      <c r="K9" s="11">
        <v>202007</v>
      </c>
      <c r="L9" s="15">
        <v>50287.305599999629</v>
      </c>
      <c r="M9" s="11">
        <v>0</v>
      </c>
      <c r="N9" s="29">
        <v>283.55328490922068</v>
      </c>
      <c r="O9" s="32">
        <v>197118.87499999994</v>
      </c>
      <c r="P9" s="29">
        <v>0.78</v>
      </c>
      <c r="Q9" s="29">
        <v>32.549999999999997</v>
      </c>
      <c r="R9" s="29">
        <v>744</v>
      </c>
      <c r="S9" s="29">
        <v>744</v>
      </c>
      <c r="T9" s="29">
        <v>744</v>
      </c>
      <c r="U9" s="29">
        <v>98.41</v>
      </c>
      <c r="V9" s="29">
        <v>79.63</v>
      </c>
      <c r="W9" s="29">
        <v>100</v>
      </c>
      <c r="X9" s="29">
        <f t="shared" si="1"/>
        <v>79.63</v>
      </c>
      <c r="Y9" s="29">
        <v>5231.9238403630015</v>
      </c>
      <c r="Z9" s="29">
        <v>7969.2761440715803</v>
      </c>
      <c r="AA9" s="29">
        <v>120.59991307647327</v>
      </c>
      <c r="AB9" s="29">
        <f t="shared" si="2"/>
        <v>2613.7962825</v>
      </c>
      <c r="AC9" s="29">
        <f t="shared" si="3"/>
        <v>2574.1562825000001</v>
      </c>
      <c r="AD9" s="29">
        <v>39.64</v>
      </c>
      <c r="AE9" s="29">
        <v>65.28</v>
      </c>
    </row>
    <row r="10" spans="1:31" ht="15" customHeight="1" x14ac:dyDescent="0.15">
      <c r="A10" s="44"/>
      <c r="B10" s="44"/>
      <c r="C10" s="40"/>
      <c r="D10" s="40"/>
      <c r="E10" s="44"/>
      <c r="F10" s="40"/>
      <c r="G10" s="48"/>
      <c r="H10" s="44"/>
      <c r="I10" s="44"/>
      <c r="J10" s="44"/>
      <c r="K10" s="11">
        <v>202008</v>
      </c>
      <c r="L10" s="15">
        <v>50626.6</v>
      </c>
      <c r="M10" s="11">
        <v>0</v>
      </c>
      <c r="N10" s="32">
        <v>282.62977252895149</v>
      </c>
      <c r="O10" s="32">
        <v>207237.375</v>
      </c>
      <c r="P10" s="29">
        <v>1.19</v>
      </c>
      <c r="Q10" s="29">
        <v>31.59</v>
      </c>
      <c r="R10" s="29">
        <v>744</v>
      </c>
      <c r="S10" s="29">
        <v>744</v>
      </c>
      <c r="T10" s="29">
        <v>744</v>
      </c>
      <c r="U10" s="29">
        <v>98.85</v>
      </c>
      <c r="V10" s="29">
        <v>82.04</v>
      </c>
      <c r="W10" s="29">
        <v>100</v>
      </c>
      <c r="X10" s="29">
        <f>V10*W10/100</f>
        <v>82.04</v>
      </c>
      <c r="Y10" s="29">
        <v>6822.28</v>
      </c>
      <c r="Z10" s="29">
        <v>11112.39</v>
      </c>
      <c r="AA10" s="29">
        <v>135.94</v>
      </c>
      <c r="AB10" s="29">
        <f t="shared" si="2"/>
        <v>4192.4120962499992</v>
      </c>
      <c r="AC10" s="29">
        <f t="shared" si="3"/>
        <v>4154.3920962499988</v>
      </c>
      <c r="AD10" s="29">
        <v>38.020000000000003</v>
      </c>
      <c r="AE10" s="29">
        <v>65.86</v>
      </c>
    </row>
    <row r="11" spans="1:31" ht="15" customHeight="1" x14ac:dyDescent="0.15">
      <c r="A11" s="44"/>
      <c r="B11" s="44"/>
      <c r="C11" s="40"/>
      <c r="D11" s="40"/>
      <c r="E11" s="44"/>
      <c r="F11" s="40"/>
      <c r="G11" s="48"/>
      <c r="H11" s="44"/>
      <c r="I11" s="44"/>
      <c r="J11" s="44"/>
      <c r="K11" s="11">
        <v>202009</v>
      </c>
      <c r="L11" s="15">
        <v>44179.521120000092</v>
      </c>
      <c r="M11" s="11">
        <v>0</v>
      </c>
      <c r="N11" s="31">
        <v>282.91078733733877</v>
      </c>
      <c r="O11" s="32">
        <v>183937.93700000003</v>
      </c>
      <c r="P11" s="29">
        <v>0.71</v>
      </c>
      <c r="Q11" s="29">
        <v>34.58</v>
      </c>
      <c r="R11" s="29">
        <v>718.46600000000001</v>
      </c>
      <c r="S11" s="29">
        <v>718.46600000000001</v>
      </c>
      <c r="T11" s="29">
        <v>718.46600000000001</v>
      </c>
      <c r="U11" s="29">
        <v>98.08</v>
      </c>
      <c r="V11" s="29">
        <v>83.7</v>
      </c>
      <c r="W11" s="29">
        <f>T11/R11*100</f>
        <v>100</v>
      </c>
      <c r="X11" s="29">
        <f t="shared" ref="X11:X14" si="4">V11*W11/100</f>
        <v>83.7</v>
      </c>
      <c r="Y11" s="29">
        <v>4125.7413290514469</v>
      </c>
      <c r="Z11" s="29">
        <v>7423.1567090367334</v>
      </c>
      <c r="AA11" s="29">
        <v>125.34819589209124</v>
      </c>
      <c r="AB11" s="29">
        <f t="shared" si="2"/>
        <v>2220.1308995900004</v>
      </c>
      <c r="AC11" s="29">
        <f t="shared" si="3"/>
        <v>2188.1838995900002</v>
      </c>
      <c r="AD11" s="29">
        <v>31.946999999999999</v>
      </c>
      <c r="AE11" s="29">
        <v>55.62</v>
      </c>
    </row>
    <row r="12" spans="1:31" ht="15" customHeight="1" x14ac:dyDescent="0.15">
      <c r="A12" s="44"/>
      <c r="B12" s="44"/>
      <c r="C12" s="40"/>
      <c r="D12" s="40"/>
      <c r="E12" s="44"/>
      <c r="F12" s="40"/>
      <c r="G12" s="48"/>
      <c r="H12" s="44"/>
      <c r="I12" s="44"/>
      <c r="J12" s="44"/>
      <c r="K12" s="11">
        <v>202010</v>
      </c>
      <c r="L12" s="15">
        <v>20750.068080000001</v>
      </c>
      <c r="M12" s="11">
        <v>0</v>
      </c>
      <c r="N12" s="31">
        <v>282.15258068550168</v>
      </c>
      <c r="O12" s="38">
        <v>88727.172000000006</v>
      </c>
      <c r="P12" s="29">
        <v>0.91645161290322574</v>
      </c>
      <c r="Q12" s="29">
        <v>32.835806451612896</v>
      </c>
      <c r="R12" s="29">
        <v>400.43</v>
      </c>
      <c r="S12" s="29">
        <v>400.43</v>
      </c>
      <c r="T12" s="29">
        <v>400.43</v>
      </c>
      <c r="U12" s="29">
        <v>98.93</v>
      </c>
      <c r="V12" s="29">
        <v>88</v>
      </c>
      <c r="W12" s="29">
        <f t="shared" ref="W12:W14" si="5">T12/R12*100</f>
        <v>100</v>
      </c>
      <c r="X12" s="29">
        <f t="shared" si="4"/>
        <v>88</v>
      </c>
      <c r="Y12" s="29">
        <v>2846.0096709952495</v>
      </c>
      <c r="Z12" s="29">
        <v>5176.4638947005915</v>
      </c>
      <c r="AA12" s="29">
        <v>56.96599314174474</v>
      </c>
      <c r="AB12" s="29">
        <f t="shared" si="2"/>
        <v>1382.3407180916129</v>
      </c>
      <c r="AC12" s="29">
        <f t="shared" si="3"/>
        <v>1368.0377180916128</v>
      </c>
      <c r="AD12" s="29">
        <v>14.303000000000001</v>
      </c>
      <c r="AE12" s="29">
        <v>24.21</v>
      </c>
    </row>
    <row r="13" spans="1:31" ht="15" customHeight="1" x14ac:dyDescent="0.15">
      <c r="A13" s="44"/>
      <c r="B13" s="44"/>
      <c r="C13" s="40"/>
      <c r="D13" s="40"/>
      <c r="E13" s="44"/>
      <c r="F13" s="40"/>
      <c r="G13" s="48"/>
      <c r="H13" s="44"/>
      <c r="I13" s="44"/>
      <c r="J13" s="44"/>
      <c r="K13" s="11">
        <v>202011</v>
      </c>
      <c r="L13" s="15">
        <v>43001.7487199998</v>
      </c>
      <c r="M13" s="11">
        <v>0</v>
      </c>
      <c r="N13" s="31">
        <v>283.0725687879991</v>
      </c>
      <c r="O13" s="38">
        <v>170439.01600000003</v>
      </c>
      <c r="P13" s="29">
        <v>1.1100000000000001</v>
      </c>
      <c r="Q13" s="29">
        <v>28.53</v>
      </c>
      <c r="R13" s="29">
        <v>692.07</v>
      </c>
      <c r="S13" s="29">
        <v>692.07</v>
      </c>
      <c r="T13" s="29">
        <v>692.07</v>
      </c>
      <c r="U13" s="29">
        <v>97.601020906565097</v>
      </c>
      <c r="V13" s="29">
        <v>83.655511607244122</v>
      </c>
      <c r="W13" s="29">
        <f t="shared" si="5"/>
        <v>100</v>
      </c>
      <c r="X13" s="29">
        <f t="shared" si="4"/>
        <v>83.655511607244122</v>
      </c>
      <c r="Y13" s="29">
        <v>5971.7924782551554</v>
      </c>
      <c r="Z13" s="29">
        <v>9438.8087112480607</v>
      </c>
      <c r="AA13" s="29">
        <v>115.48152700319334</v>
      </c>
      <c r="AB13" s="29">
        <f t="shared" si="2"/>
        <v>3216.1842319200009</v>
      </c>
      <c r="AC13" s="29">
        <f t="shared" si="3"/>
        <v>3192.0108159840011</v>
      </c>
      <c r="AD13" s="29">
        <v>24.173415936000001</v>
      </c>
      <c r="AE13" s="29">
        <v>47.811743238000005</v>
      </c>
    </row>
    <row r="14" spans="1:31" ht="15" customHeight="1" x14ac:dyDescent="0.15">
      <c r="A14" s="44"/>
      <c r="B14" s="44"/>
      <c r="C14" s="40"/>
      <c r="D14" s="40"/>
      <c r="E14" s="44"/>
      <c r="F14" s="40"/>
      <c r="G14" s="48"/>
      <c r="H14" s="44"/>
      <c r="I14" s="44"/>
      <c r="J14" s="44"/>
      <c r="K14" s="11">
        <v>202012</v>
      </c>
      <c r="L14" s="15">
        <v>58615.991280000198</v>
      </c>
      <c r="M14" s="11">
        <v>0</v>
      </c>
      <c r="N14" s="29">
        <v>284.91078702896823</v>
      </c>
      <c r="O14" s="29">
        <v>241433.78099999996</v>
      </c>
      <c r="P14" s="29">
        <v>1.07</v>
      </c>
      <c r="Q14" s="29">
        <v>29.68</v>
      </c>
      <c r="R14" s="29">
        <v>744</v>
      </c>
      <c r="S14" s="29">
        <v>744</v>
      </c>
      <c r="T14" s="29">
        <v>744</v>
      </c>
      <c r="U14" s="30">
        <v>98.99</v>
      </c>
      <c r="V14" s="30">
        <v>83.78</v>
      </c>
      <c r="W14" s="29">
        <f t="shared" si="5"/>
        <v>100</v>
      </c>
      <c r="X14" s="29">
        <f t="shared" si="4"/>
        <v>83.78</v>
      </c>
      <c r="Y14" s="29">
        <v>6907.0542258907399</v>
      </c>
      <c r="Z14" s="29">
        <v>12510.879024936445</v>
      </c>
      <c r="AA14" s="29">
        <v>122.86959348903187</v>
      </c>
      <c r="AB14" s="29">
        <f t="shared" si="2"/>
        <v>4391.6804763899991</v>
      </c>
      <c r="AC14" s="29">
        <f t="shared" si="3"/>
        <v>4350.3094091849989</v>
      </c>
      <c r="AD14" s="29">
        <v>41.371067205000003</v>
      </c>
      <c r="AE14" s="29">
        <v>69.745665158999998</v>
      </c>
    </row>
    <row r="15" spans="1:31" ht="16.5" customHeight="1" x14ac:dyDescent="0.15">
      <c r="A15" s="45"/>
      <c r="B15" s="45"/>
      <c r="C15" s="41"/>
      <c r="D15" s="41"/>
      <c r="E15" s="45"/>
      <c r="F15" s="41"/>
      <c r="G15" s="49"/>
      <c r="H15" s="45"/>
      <c r="I15" s="45"/>
      <c r="J15" s="45"/>
      <c r="K15" s="11" t="s">
        <v>12</v>
      </c>
      <c r="L15" s="29">
        <f>SUM(L3:L14)</f>
        <v>420756.51903999998</v>
      </c>
      <c r="M15" s="28">
        <v>0</v>
      </c>
      <c r="N15" s="29">
        <f>SUM(N3:N14)/11</f>
        <v>288.08398827755605</v>
      </c>
      <c r="O15" s="29">
        <f>SUM(O3:O14)</f>
        <v>1692090.4935000003</v>
      </c>
      <c r="P15" s="29">
        <f>SUM(P3:P14)/11</f>
        <v>0.94695014662756616</v>
      </c>
      <c r="Q15" s="29">
        <f>SUM(Q3:Q14)/11</f>
        <v>30.918709677419351</v>
      </c>
      <c r="R15" s="29">
        <f>SUM(R3:R14)</f>
        <v>6483.2760000000007</v>
      </c>
      <c r="S15" s="29">
        <f>SUM(S3:S14)</f>
        <v>6483.2760000000007</v>
      </c>
      <c r="T15" s="29">
        <f>SUM(T3:T14)</f>
        <v>6483.2760000000007</v>
      </c>
      <c r="U15" s="29">
        <f>AC15/AB15*100</f>
        <v>98.935258001996189</v>
      </c>
      <c r="V15" s="29">
        <f>SUM(V3:V14)/11</f>
        <v>83.095046509749466</v>
      </c>
      <c r="W15" s="29">
        <f>T15/R15*100</f>
        <v>100</v>
      </c>
      <c r="X15" s="29">
        <f>V15*W15/100</f>
        <v>83.095046509749466</v>
      </c>
      <c r="Y15" s="29">
        <f t="shared" ref="Y15:AA15" si="6">SUM(Y3:Y14)</f>
        <v>51883.288719386022</v>
      </c>
      <c r="Z15" s="29">
        <f t="shared" si="6"/>
        <v>86055.598389739826</v>
      </c>
      <c r="AA15" s="29">
        <f t="shared" si="6"/>
        <v>1051.6325853102483</v>
      </c>
      <c r="AB15" s="29">
        <f>SUM(AB3:AB14)</f>
        <v>28159.651884411614</v>
      </c>
      <c r="AC15" s="29">
        <f>SUM(AC3:AC14)</f>
        <v>27859.824244306612</v>
      </c>
      <c r="AD15" s="29">
        <f>SUM(AD3:AD14)</f>
        <v>299.827640105</v>
      </c>
      <c r="AE15" s="29">
        <f>SUM(AE3:AE14)</f>
        <v>517.04971645000001</v>
      </c>
    </row>
    <row r="16" spans="1:31" ht="1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11"/>
      <c r="L16" s="15"/>
      <c r="M16" s="11"/>
      <c r="N16" s="11"/>
      <c r="O16" s="14"/>
      <c r="P16" s="14"/>
      <c r="Q16" s="14"/>
      <c r="R16" s="11"/>
      <c r="S16" s="11"/>
      <c r="T16" s="11"/>
      <c r="U16" s="17"/>
      <c r="V16" s="17"/>
      <c r="W16" s="17"/>
      <c r="X16" s="17"/>
      <c r="Y16" s="11"/>
      <c r="Z16" s="11"/>
      <c r="AA16" s="11"/>
      <c r="AB16" s="13"/>
      <c r="AC16" s="13"/>
      <c r="AD16" s="13"/>
      <c r="AE16" s="13"/>
    </row>
    <row r="17" spans="1:31" ht="66" customHeight="1" x14ac:dyDescent="0.15">
      <c r="A17" s="9" t="s">
        <v>20</v>
      </c>
      <c r="B17" s="10" t="s">
        <v>21</v>
      </c>
      <c r="C17" s="10" t="s">
        <v>22</v>
      </c>
      <c r="D17" s="10" t="s">
        <v>23</v>
      </c>
      <c r="E17" s="10" t="s">
        <v>24</v>
      </c>
      <c r="F17" s="10" t="s">
        <v>25</v>
      </c>
      <c r="G17" s="10" t="s">
        <v>26</v>
      </c>
      <c r="H17" s="10" t="s">
        <v>38</v>
      </c>
      <c r="I17" s="10" t="s">
        <v>39</v>
      </c>
      <c r="J17" s="10" t="s">
        <v>43</v>
      </c>
      <c r="K17" s="11" t="s">
        <v>0</v>
      </c>
      <c r="L17" s="18" t="s">
        <v>1</v>
      </c>
      <c r="M17" s="12" t="s">
        <v>2</v>
      </c>
      <c r="N17" s="12" t="s">
        <v>27</v>
      </c>
      <c r="O17" s="19" t="s">
        <v>3</v>
      </c>
      <c r="P17" s="19" t="s">
        <v>28</v>
      </c>
      <c r="Q17" s="19" t="s">
        <v>34</v>
      </c>
      <c r="R17" s="12" t="s">
        <v>4</v>
      </c>
      <c r="S17" s="12" t="s">
        <v>53</v>
      </c>
      <c r="T17" s="12" t="s">
        <v>44</v>
      </c>
      <c r="U17" s="16" t="s">
        <v>5</v>
      </c>
      <c r="V17" s="12" t="s">
        <v>45</v>
      </c>
      <c r="W17" s="12" t="s">
        <v>48</v>
      </c>
      <c r="X17" s="12" t="s">
        <v>35</v>
      </c>
      <c r="Y17" s="12" t="s">
        <v>6</v>
      </c>
      <c r="Z17" s="16" t="s">
        <v>7</v>
      </c>
      <c r="AA17" s="12" t="s">
        <v>51</v>
      </c>
      <c r="AB17" s="20" t="s">
        <v>8</v>
      </c>
      <c r="AC17" s="20" t="s">
        <v>9</v>
      </c>
      <c r="AD17" s="20" t="s">
        <v>10</v>
      </c>
      <c r="AE17" s="20" t="s">
        <v>50</v>
      </c>
    </row>
    <row r="18" spans="1:31" ht="15" customHeight="1" x14ac:dyDescent="0.15">
      <c r="A18" s="43" t="s">
        <v>11</v>
      </c>
      <c r="B18" s="46" t="s">
        <v>55</v>
      </c>
      <c r="C18" s="39" t="s">
        <v>31</v>
      </c>
      <c r="D18" s="39">
        <v>100</v>
      </c>
      <c r="E18" s="43" t="s">
        <v>32</v>
      </c>
      <c r="F18" s="39">
        <v>1.7</v>
      </c>
      <c r="G18" s="47">
        <v>2</v>
      </c>
      <c r="H18" s="43" t="s">
        <v>32</v>
      </c>
      <c r="I18" s="43" t="s">
        <v>40</v>
      </c>
      <c r="J18" s="43" t="s">
        <v>41</v>
      </c>
      <c r="K18" s="11">
        <v>202001</v>
      </c>
      <c r="L18" s="15">
        <v>25762.59</v>
      </c>
      <c r="M18" s="11">
        <v>0</v>
      </c>
      <c r="N18" s="29">
        <v>284.99604712415709</v>
      </c>
      <c r="O18" s="29">
        <v>102244.93799999997</v>
      </c>
      <c r="P18" s="29">
        <v>0.56999999999999995</v>
      </c>
      <c r="Q18" s="29">
        <v>30.12</v>
      </c>
      <c r="R18" s="29">
        <v>385.23</v>
      </c>
      <c r="S18" s="29">
        <v>385.23</v>
      </c>
      <c r="T18" s="29">
        <v>385.23</v>
      </c>
      <c r="U18" s="29">
        <v>98.69</v>
      </c>
      <c r="V18" s="29">
        <v>86.25</v>
      </c>
      <c r="W18" s="29">
        <f>T18/R18*100</f>
        <v>100</v>
      </c>
      <c r="X18" s="29">
        <f t="shared" ref="X18:X29" si="7">V18*W18/100</f>
        <v>86.25</v>
      </c>
      <c r="Y18" s="30">
        <v>2429.0281217355268</v>
      </c>
      <c r="Z18" s="30">
        <v>3587.3063418197798</v>
      </c>
      <c r="AA18" s="30">
        <v>57.8551384790348</v>
      </c>
      <c r="AB18" s="29">
        <f t="shared" ref="AB18:AB29" si="8">O18*P18*17/1000</f>
        <v>990.75344921999965</v>
      </c>
      <c r="AC18" s="29">
        <f t="shared" ref="AC18:AC23" si="9">AB18-AD18</f>
        <v>967.67344921999961</v>
      </c>
      <c r="AD18" s="29">
        <v>23.08</v>
      </c>
      <c r="AE18" s="31">
        <v>39.29</v>
      </c>
    </row>
    <row r="19" spans="1:31" ht="15" customHeight="1" x14ac:dyDescent="0.15">
      <c r="A19" s="44"/>
      <c r="B19" s="51"/>
      <c r="C19" s="40"/>
      <c r="D19" s="40"/>
      <c r="E19" s="44"/>
      <c r="F19" s="40"/>
      <c r="G19" s="48"/>
      <c r="H19" s="44"/>
      <c r="I19" s="44"/>
      <c r="J19" s="44"/>
      <c r="K19" s="11">
        <v>202002</v>
      </c>
      <c r="L19" s="15">
        <v>1921.6461599999011</v>
      </c>
      <c r="M19" s="11">
        <v>0</v>
      </c>
      <c r="N19" s="29">
        <v>316.50513515255636</v>
      </c>
      <c r="O19" s="29">
        <v>8337.7800000000007</v>
      </c>
      <c r="P19" s="29">
        <v>1.04</v>
      </c>
      <c r="Q19" s="29">
        <v>33.08</v>
      </c>
      <c r="R19" s="29">
        <v>34.799999999999997</v>
      </c>
      <c r="S19" s="29">
        <v>34.799999999999997</v>
      </c>
      <c r="T19" s="29">
        <v>34.799999999999997</v>
      </c>
      <c r="U19" s="29">
        <v>98.98</v>
      </c>
      <c r="V19" s="29">
        <v>89.52</v>
      </c>
      <c r="W19" s="29">
        <f t="shared" ref="W19:W29" si="10">T19/R19*100</f>
        <v>100</v>
      </c>
      <c r="X19" s="29">
        <f t="shared" si="7"/>
        <v>89.52</v>
      </c>
      <c r="Y19" s="30">
        <v>239.52959140113262</v>
      </c>
      <c r="Z19" s="30">
        <v>656.94624584304177</v>
      </c>
      <c r="AA19" s="30">
        <v>5.0610743216872605</v>
      </c>
      <c r="AB19" s="29">
        <f t="shared" si="8"/>
        <v>147.41195040000002</v>
      </c>
      <c r="AC19" s="29">
        <f t="shared" si="9"/>
        <v>143.87181040000002</v>
      </c>
      <c r="AD19" s="29">
        <v>3.5401400000000001</v>
      </c>
      <c r="AE19" s="31">
        <v>6.43438</v>
      </c>
    </row>
    <row r="20" spans="1:31" ht="15" customHeight="1" x14ac:dyDescent="0.15">
      <c r="A20" s="44"/>
      <c r="B20" s="44"/>
      <c r="C20" s="40"/>
      <c r="D20" s="40"/>
      <c r="E20" s="44"/>
      <c r="F20" s="40"/>
      <c r="G20" s="48"/>
      <c r="H20" s="44"/>
      <c r="I20" s="44"/>
      <c r="J20" s="44"/>
      <c r="K20" s="11">
        <v>202003</v>
      </c>
      <c r="L20" s="15">
        <v>40869.133200000237</v>
      </c>
      <c r="M20" s="11">
        <v>0</v>
      </c>
      <c r="N20" s="29">
        <v>287.6275497267136</v>
      </c>
      <c r="O20" s="29">
        <v>163795.954</v>
      </c>
      <c r="P20" s="29">
        <v>1.1000000000000001</v>
      </c>
      <c r="Q20" s="29">
        <v>29.63</v>
      </c>
      <c r="R20" s="29">
        <v>742.43</v>
      </c>
      <c r="S20" s="29">
        <v>742.43</v>
      </c>
      <c r="T20" s="29">
        <v>742.43</v>
      </c>
      <c r="U20" s="29">
        <v>98.96</v>
      </c>
      <c r="V20" s="29">
        <v>86.16</v>
      </c>
      <c r="W20" s="29">
        <f t="shared" si="10"/>
        <v>100</v>
      </c>
      <c r="X20" s="29">
        <f t="shared" si="7"/>
        <v>86.16</v>
      </c>
      <c r="Y20" s="29">
        <v>6357.1708794399547</v>
      </c>
      <c r="Z20" s="29">
        <v>9707.7262461371138</v>
      </c>
      <c r="AA20" s="29">
        <v>124.70951657199387</v>
      </c>
      <c r="AB20" s="29">
        <f t="shared" si="8"/>
        <v>3062.9843398000003</v>
      </c>
      <c r="AC20" s="29">
        <f t="shared" si="9"/>
        <v>3030.3538698000002</v>
      </c>
      <c r="AD20" s="29">
        <v>32.630470000000003</v>
      </c>
      <c r="AE20" s="29">
        <v>54.314970000000002</v>
      </c>
    </row>
    <row r="21" spans="1:31" ht="15" customHeight="1" x14ac:dyDescent="0.15">
      <c r="A21" s="44"/>
      <c r="B21" s="44"/>
      <c r="C21" s="40"/>
      <c r="D21" s="40"/>
      <c r="E21" s="44"/>
      <c r="F21" s="40"/>
      <c r="G21" s="48"/>
      <c r="H21" s="44"/>
      <c r="I21" s="44"/>
      <c r="J21" s="44"/>
      <c r="K21" s="11">
        <v>202004</v>
      </c>
      <c r="L21" s="15">
        <v>30320.317439999635</v>
      </c>
      <c r="M21" s="11">
        <v>0</v>
      </c>
      <c r="N21" s="29">
        <v>292.46829213054332</v>
      </c>
      <c r="O21" s="29">
        <v>124460.76499999998</v>
      </c>
      <c r="P21" s="29">
        <v>0.98</v>
      </c>
      <c r="Q21" s="29">
        <v>29.7</v>
      </c>
      <c r="R21" s="29">
        <v>496.83</v>
      </c>
      <c r="S21" s="29">
        <v>496.83</v>
      </c>
      <c r="T21" s="29">
        <v>496.83</v>
      </c>
      <c r="U21" s="29">
        <v>98.92</v>
      </c>
      <c r="V21" s="29">
        <v>87.01</v>
      </c>
      <c r="W21" s="29">
        <f t="shared" si="10"/>
        <v>100</v>
      </c>
      <c r="X21" s="29">
        <f t="shared" si="7"/>
        <v>87.01</v>
      </c>
      <c r="Y21" s="29">
        <v>3850.8304980774446</v>
      </c>
      <c r="Z21" s="29">
        <v>6597.4698879074567</v>
      </c>
      <c r="AA21" s="29">
        <v>72.877405889214387</v>
      </c>
      <c r="AB21" s="29">
        <f t="shared" si="8"/>
        <v>2073.5163448999997</v>
      </c>
      <c r="AC21" s="29">
        <f t="shared" si="9"/>
        <v>2045.8825738999997</v>
      </c>
      <c r="AD21" s="29">
        <v>27.633770999999999</v>
      </c>
      <c r="AE21" s="29">
        <v>46.474978500000006</v>
      </c>
    </row>
    <row r="22" spans="1:31" ht="15" customHeight="1" x14ac:dyDescent="0.15">
      <c r="A22" s="44"/>
      <c r="B22" s="44"/>
      <c r="C22" s="40"/>
      <c r="D22" s="40"/>
      <c r="E22" s="44"/>
      <c r="F22" s="40"/>
      <c r="G22" s="48"/>
      <c r="H22" s="44"/>
      <c r="I22" s="44"/>
      <c r="J22" s="44"/>
      <c r="K22" s="11">
        <v>202005</v>
      </c>
      <c r="L22" s="15">
        <v>51713.000640000311</v>
      </c>
      <c r="M22" s="11">
        <v>0</v>
      </c>
      <c r="N22" s="29">
        <v>291.00811934535602</v>
      </c>
      <c r="O22" s="29">
        <v>203183.508</v>
      </c>
      <c r="P22" s="34">
        <v>1.07</v>
      </c>
      <c r="Q22" s="34">
        <v>30.26</v>
      </c>
      <c r="R22" s="29">
        <v>744</v>
      </c>
      <c r="S22" s="29">
        <v>744</v>
      </c>
      <c r="T22" s="29">
        <v>744</v>
      </c>
      <c r="U22" s="29">
        <v>98.94</v>
      </c>
      <c r="V22" s="29">
        <v>82.73</v>
      </c>
      <c r="W22" s="29">
        <f>T22/R22*100</f>
        <v>100</v>
      </c>
      <c r="X22" s="29">
        <f t="shared" si="7"/>
        <v>82.73</v>
      </c>
      <c r="Y22" s="29">
        <v>7753.8784861584572</v>
      </c>
      <c r="Z22" s="29">
        <v>11160.758517137027</v>
      </c>
      <c r="AA22" s="29">
        <v>115.14528431538656</v>
      </c>
      <c r="AB22" s="29">
        <f t="shared" si="8"/>
        <v>3695.9080105200005</v>
      </c>
      <c r="AC22" s="29">
        <f t="shared" si="9"/>
        <v>3654.4881447420007</v>
      </c>
      <c r="AD22" s="29">
        <v>41.419865778000002</v>
      </c>
      <c r="AE22" s="29">
        <v>72.475427901000003</v>
      </c>
    </row>
    <row r="23" spans="1:31" ht="15" customHeight="1" x14ac:dyDescent="0.15">
      <c r="A23" s="44"/>
      <c r="B23" s="44"/>
      <c r="C23" s="40"/>
      <c r="D23" s="40"/>
      <c r="E23" s="44"/>
      <c r="F23" s="40"/>
      <c r="G23" s="48"/>
      <c r="H23" s="44"/>
      <c r="I23" s="44"/>
      <c r="J23" s="44"/>
      <c r="K23" s="11">
        <v>202006</v>
      </c>
      <c r="L23" s="15">
        <v>45699.701040000102</v>
      </c>
      <c r="M23" s="11">
        <v>0</v>
      </c>
      <c r="N23" s="21">
        <v>287.72140032719761</v>
      </c>
      <c r="O23" s="29">
        <v>180220.74899999992</v>
      </c>
      <c r="P23" s="34">
        <v>1.19</v>
      </c>
      <c r="Q23" s="34">
        <v>30.41</v>
      </c>
      <c r="R23" s="29">
        <v>720</v>
      </c>
      <c r="S23" s="29">
        <v>720</v>
      </c>
      <c r="T23" s="29">
        <v>720</v>
      </c>
      <c r="U23" s="29">
        <v>99</v>
      </c>
      <c r="V23" s="29">
        <v>82.86</v>
      </c>
      <c r="W23" s="29">
        <f t="shared" si="10"/>
        <v>100</v>
      </c>
      <c r="X23" s="29">
        <f t="shared" si="7"/>
        <v>82.86</v>
      </c>
      <c r="Y23" s="29">
        <v>6535.4761453265901</v>
      </c>
      <c r="Z23" s="29">
        <v>11898.366072934969</v>
      </c>
      <c r="AA23" s="29">
        <v>122.84412162245737</v>
      </c>
      <c r="AB23" s="29">
        <f t="shared" si="8"/>
        <v>3645.8657522699982</v>
      </c>
      <c r="AC23" s="29">
        <f t="shared" si="9"/>
        <v>3607.8370982879983</v>
      </c>
      <c r="AD23" s="29">
        <v>38.028653981999994</v>
      </c>
      <c r="AE23" s="29">
        <v>64.348351584</v>
      </c>
    </row>
    <row r="24" spans="1:31" ht="15" customHeight="1" x14ac:dyDescent="0.15">
      <c r="A24" s="44"/>
      <c r="B24" s="44"/>
      <c r="C24" s="40"/>
      <c r="D24" s="40"/>
      <c r="E24" s="44"/>
      <c r="F24" s="40"/>
      <c r="G24" s="48"/>
      <c r="H24" s="44"/>
      <c r="I24" s="44"/>
      <c r="J24" s="44"/>
      <c r="K24" s="11">
        <v>202007</v>
      </c>
      <c r="L24" s="15">
        <v>50935.953599999986</v>
      </c>
      <c r="M24" s="11">
        <v>0</v>
      </c>
      <c r="N24" s="29">
        <v>288.27273492377981</v>
      </c>
      <c r="O24" s="29">
        <v>202918.65700000001</v>
      </c>
      <c r="P24" s="29">
        <v>0.78</v>
      </c>
      <c r="Q24" s="29">
        <v>32.520000000000003</v>
      </c>
      <c r="R24" s="29">
        <v>744</v>
      </c>
      <c r="S24" s="29">
        <v>744</v>
      </c>
      <c r="T24" s="29">
        <v>744</v>
      </c>
      <c r="U24" s="29">
        <v>98.45</v>
      </c>
      <c r="V24" s="29">
        <v>78.010000000000005</v>
      </c>
      <c r="W24" s="29">
        <f t="shared" si="10"/>
        <v>100</v>
      </c>
      <c r="X24" s="29">
        <f t="shared" si="7"/>
        <v>78.010000000000005</v>
      </c>
      <c r="Y24" s="29">
        <v>5374.3302875931304</v>
      </c>
      <c r="Z24" s="29">
        <v>8186.1899098870817</v>
      </c>
      <c r="AA24" s="29">
        <v>116.39636918399366</v>
      </c>
      <c r="AB24" s="29">
        <f t="shared" si="8"/>
        <v>2690.70139182</v>
      </c>
      <c r="AC24" s="29">
        <f>AB24-AD24</f>
        <v>2648.1913918199998</v>
      </c>
      <c r="AD24" s="29">
        <v>42.51</v>
      </c>
      <c r="AE24" s="29">
        <v>72.540000000000006</v>
      </c>
    </row>
    <row r="25" spans="1:31" ht="15" customHeight="1" x14ac:dyDescent="0.15">
      <c r="A25" s="44"/>
      <c r="B25" s="44"/>
      <c r="C25" s="40"/>
      <c r="D25" s="40"/>
      <c r="E25" s="44"/>
      <c r="F25" s="40"/>
      <c r="G25" s="48"/>
      <c r="H25" s="44"/>
      <c r="I25" s="44"/>
      <c r="J25" s="44"/>
      <c r="K25" s="11">
        <v>202008</v>
      </c>
      <c r="L25" s="15">
        <v>45868.031999999628</v>
      </c>
      <c r="M25" s="11">
        <v>0</v>
      </c>
      <c r="N25" s="29">
        <v>286.39895750959153</v>
      </c>
      <c r="O25" s="35">
        <v>190561.16043699984</v>
      </c>
      <c r="P25" s="35">
        <v>1.17</v>
      </c>
      <c r="Q25" s="35">
        <v>31.72</v>
      </c>
      <c r="R25" s="29">
        <v>685.77</v>
      </c>
      <c r="S25" s="29">
        <v>685.77</v>
      </c>
      <c r="T25" s="29">
        <v>685.77</v>
      </c>
      <c r="U25" s="29">
        <v>98.86</v>
      </c>
      <c r="V25" s="29">
        <v>84.96</v>
      </c>
      <c r="W25" s="29">
        <f t="shared" si="10"/>
        <v>100</v>
      </c>
      <c r="X25" s="29">
        <f t="shared" si="7"/>
        <v>84.96</v>
      </c>
      <c r="Y25" s="29">
        <v>6154.4241106312002</v>
      </c>
      <c r="Z25" s="29">
        <v>10024.562208740386</v>
      </c>
      <c r="AA25" s="29">
        <v>129.44</v>
      </c>
      <c r="AB25" s="29">
        <f t="shared" si="8"/>
        <v>3790.2614810919263</v>
      </c>
      <c r="AC25" s="29">
        <f>AB25-AD25</f>
        <v>3753.7314810919261</v>
      </c>
      <c r="AD25" s="29">
        <v>36.53</v>
      </c>
      <c r="AE25" s="29">
        <v>65.180000000000007</v>
      </c>
    </row>
    <row r="26" spans="1:31" ht="15" customHeight="1" x14ac:dyDescent="0.15">
      <c r="A26" s="44"/>
      <c r="B26" s="44"/>
      <c r="C26" s="40"/>
      <c r="D26" s="40"/>
      <c r="E26" s="44"/>
      <c r="F26" s="40"/>
      <c r="G26" s="48"/>
      <c r="H26" s="44"/>
      <c r="I26" s="44"/>
      <c r="J26" s="44"/>
      <c r="K26" s="11">
        <v>202009</v>
      </c>
      <c r="L26" s="22">
        <v>44686.162080000111</v>
      </c>
      <c r="M26" s="23">
        <v>0</v>
      </c>
      <c r="N26" s="36">
        <v>290.02633524932008</v>
      </c>
      <c r="O26" s="37">
        <v>190745.9755</v>
      </c>
      <c r="P26" s="29">
        <v>0.71</v>
      </c>
      <c r="Q26" s="29">
        <v>34.58</v>
      </c>
      <c r="R26" s="29">
        <v>720</v>
      </c>
      <c r="S26" s="29">
        <v>720</v>
      </c>
      <c r="T26" s="29">
        <v>720</v>
      </c>
      <c r="U26" s="29">
        <v>98.49</v>
      </c>
      <c r="V26" s="29">
        <v>83.44</v>
      </c>
      <c r="W26" s="29">
        <f t="shared" si="10"/>
        <v>100</v>
      </c>
      <c r="X26" s="29">
        <f t="shared" si="7"/>
        <v>83.44</v>
      </c>
      <c r="Y26" s="29">
        <v>4301.0074225144026</v>
      </c>
      <c r="Z26" s="29">
        <v>7738.5006857409944</v>
      </c>
      <c r="AA26" s="29">
        <v>128.68928265236187</v>
      </c>
      <c r="AB26" s="29">
        <f t="shared" si="8"/>
        <v>2302.303924285</v>
      </c>
      <c r="AC26" s="29">
        <f>AB26-AD26</f>
        <v>2268.1659242850001</v>
      </c>
      <c r="AD26" s="29">
        <v>34.137999999999998</v>
      </c>
      <c r="AE26" s="29">
        <v>62.143999999999998</v>
      </c>
    </row>
    <row r="27" spans="1:31" ht="15" customHeight="1" x14ac:dyDescent="0.15">
      <c r="A27" s="44"/>
      <c r="B27" s="44"/>
      <c r="C27" s="40"/>
      <c r="D27" s="40"/>
      <c r="E27" s="44"/>
      <c r="F27" s="40"/>
      <c r="G27" s="48"/>
      <c r="H27" s="44"/>
      <c r="I27" s="44"/>
      <c r="J27" s="44"/>
      <c r="K27" s="11">
        <v>202010</v>
      </c>
      <c r="L27" s="15">
        <v>25500.3638400001</v>
      </c>
      <c r="M27" s="11">
        <v>0</v>
      </c>
      <c r="N27" s="31">
        <v>285.01177600423011</v>
      </c>
      <c r="O27" s="35">
        <v>113957.14374999999</v>
      </c>
      <c r="P27" s="29">
        <v>0.91645161290322574</v>
      </c>
      <c r="Q27" s="29">
        <v>32.835806451612896</v>
      </c>
      <c r="R27" s="29">
        <v>477.33</v>
      </c>
      <c r="S27" s="29">
        <v>477.33</v>
      </c>
      <c r="T27" s="29">
        <v>477.33</v>
      </c>
      <c r="U27" s="29">
        <v>98.24</v>
      </c>
      <c r="V27" s="29">
        <v>85.44</v>
      </c>
      <c r="W27" s="29">
        <f t="shared" si="10"/>
        <v>100</v>
      </c>
      <c r="X27" s="29">
        <f t="shared" si="7"/>
        <v>85.44</v>
      </c>
      <c r="Y27" s="29">
        <v>2480.573966473894</v>
      </c>
      <c r="Z27" s="29">
        <v>4511.791265662142</v>
      </c>
      <c r="AA27" s="29">
        <v>73.845594936471002</v>
      </c>
      <c r="AB27" s="29">
        <f t="shared" si="8"/>
        <v>1775.4155392560479</v>
      </c>
      <c r="AC27" s="29">
        <f t="shared" ref="AC27:AC29" si="11">AB27-AD27</f>
        <v>1757.3955392560479</v>
      </c>
      <c r="AD27" s="29">
        <v>18.02</v>
      </c>
      <c r="AE27" s="29">
        <v>35.159999999999997</v>
      </c>
    </row>
    <row r="28" spans="1:31" ht="15" customHeight="1" x14ac:dyDescent="0.15">
      <c r="A28" s="44"/>
      <c r="B28" s="44"/>
      <c r="C28" s="40"/>
      <c r="D28" s="40"/>
      <c r="E28" s="44"/>
      <c r="F28" s="40"/>
      <c r="G28" s="48"/>
      <c r="H28" s="44"/>
      <c r="I28" s="44"/>
      <c r="J28" s="44"/>
      <c r="K28" s="11">
        <v>202011</v>
      </c>
      <c r="L28" s="15">
        <v>30035.396159999898</v>
      </c>
      <c r="M28" s="11">
        <v>0</v>
      </c>
      <c r="N28" s="29">
        <v>288.76942730273061</v>
      </c>
      <c r="O28" s="35">
        <v>121651.375</v>
      </c>
      <c r="P28" s="35">
        <v>1.06</v>
      </c>
      <c r="Q28" s="35">
        <v>28.08</v>
      </c>
      <c r="R28" s="29">
        <v>448.03</v>
      </c>
      <c r="S28" s="29">
        <v>448.03</v>
      </c>
      <c r="T28" s="29">
        <v>448.03</v>
      </c>
      <c r="U28" s="29">
        <v>99.008313449742943</v>
      </c>
      <c r="V28" s="29">
        <v>84.917720075362723</v>
      </c>
      <c r="W28" s="29">
        <f t="shared" si="10"/>
        <v>100</v>
      </c>
      <c r="X28" s="29">
        <f t="shared" si="7"/>
        <v>84.917720075362723</v>
      </c>
      <c r="Y28" s="29">
        <v>4073.6181071181686</v>
      </c>
      <c r="Z28" s="29">
        <v>6438.6199312470417</v>
      </c>
      <c r="AA28" s="29">
        <v>77.504450522135826</v>
      </c>
      <c r="AB28" s="29">
        <f t="shared" si="8"/>
        <v>2192.1577775000001</v>
      </c>
      <c r="AC28" s="29">
        <f t="shared" si="11"/>
        <v>2170.0299136399999</v>
      </c>
      <c r="AD28" s="29">
        <v>22.127863859999998</v>
      </c>
      <c r="AE28" s="29">
        <v>44.582382899999999</v>
      </c>
    </row>
    <row r="29" spans="1:31" ht="15" customHeight="1" x14ac:dyDescent="0.15">
      <c r="A29" s="44"/>
      <c r="B29" s="44"/>
      <c r="C29" s="40"/>
      <c r="D29" s="40"/>
      <c r="E29" s="44"/>
      <c r="F29" s="40"/>
      <c r="G29" s="48"/>
      <c r="H29" s="44"/>
      <c r="I29" s="44"/>
      <c r="J29" s="44"/>
      <c r="K29" s="11">
        <v>202012</v>
      </c>
      <c r="L29" s="15">
        <v>58567.561920000102</v>
      </c>
      <c r="M29" s="11">
        <v>0</v>
      </c>
      <c r="N29" s="29">
        <v>293.68347535269561</v>
      </c>
      <c r="O29" s="35">
        <v>248556.25</v>
      </c>
      <c r="P29" s="35">
        <v>1.07</v>
      </c>
      <c r="Q29" s="35">
        <v>29.68</v>
      </c>
      <c r="R29" s="29">
        <v>744</v>
      </c>
      <c r="S29" s="29">
        <v>744</v>
      </c>
      <c r="T29" s="29">
        <v>744</v>
      </c>
      <c r="U29" s="29">
        <v>98.55</v>
      </c>
      <c r="V29" s="29">
        <v>83.52</v>
      </c>
      <c r="W29" s="29">
        <f t="shared" si="10"/>
        <v>100</v>
      </c>
      <c r="X29" s="29">
        <f t="shared" si="7"/>
        <v>83.52</v>
      </c>
      <c r="Y29" s="29">
        <v>7084.08473761191</v>
      </c>
      <c r="Z29" s="29">
        <v>12831.537766482732</v>
      </c>
      <c r="AA29" s="29">
        <v>125.59181801329302</v>
      </c>
      <c r="AB29" s="29">
        <f t="shared" si="8"/>
        <v>4521.2381875000001</v>
      </c>
      <c r="AC29" s="29">
        <f t="shared" si="11"/>
        <v>4477.549761495</v>
      </c>
      <c r="AD29" s="29">
        <v>43.688426005000011</v>
      </c>
      <c r="AE29" s="29">
        <v>80.910555701999996</v>
      </c>
    </row>
    <row r="30" spans="1:31" ht="18.75" customHeight="1" x14ac:dyDescent="0.15">
      <c r="A30" s="45"/>
      <c r="B30" s="45"/>
      <c r="C30" s="41"/>
      <c r="D30" s="41"/>
      <c r="E30" s="45"/>
      <c r="F30" s="41"/>
      <c r="G30" s="49"/>
      <c r="H30" s="45"/>
      <c r="I30" s="45"/>
      <c r="J30" s="45"/>
      <c r="K30" s="11" t="s">
        <v>12</v>
      </c>
      <c r="L30" s="29">
        <f>SUM(L18:L29)</f>
        <v>451879.85808000003</v>
      </c>
      <c r="M30" s="28">
        <v>0</v>
      </c>
      <c r="N30" s="29">
        <f>AVERAGE(N18:N29)</f>
        <v>291.0407708457393</v>
      </c>
      <c r="O30" s="29">
        <f>SUM(O18:O29)</f>
        <v>1850634.2556869998</v>
      </c>
      <c r="P30" s="29">
        <f>AVERAGE(P18:P29)</f>
        <v>0.97137096774193543</v>
      </c>
      <c r="Q30" s="29">
        <f>AVERAGE(Q18:Q29)</f>
        <v>31.051317204301071</v>
      </c>
      <c r="R30" s="29">
        <f>SUM(R18:R29)</f>
        <v>6942.4199999999992</v>
      </c>
      <c r="S30" s="29">
        <f>SUM(S18:S29)</f>
        <v>6942.4199999999992</v>
      </c>
      <c r="T30" s="29">
        <f>SUM(T18:T29)</f>
        <v>6942.4199999999992</v>
      </c>
      <c r="U30" s="29">
        <f>AC30/AB30*100</f>
        <v>98.823682026837872</v>
      </c>
      <c r="V30" s="29">
        <f>AVERAGE(V18:V29)</f>
        <v>84.56814333961357</v>
      </c>
      <c r="W30" s="29">
        <f>T30/R30*100</f>
        <v>100</v>
      </c>
      <c r="X30" s="29">
        <f>V30*W30/100</f>
        <v>84.568143339613556</v>
      </c>
      <c r="Y30" s="29">
        <f>SUM(Y18:Y29)</f>
        <v>56633.952354081819</v>
      </c>
      <c r="Z30" s="29">
        <f t="shared" ref="Z30:AC30" si="12">SUM(Z18:Z29)</f>
        <v>93339.775079539773</v>
      </c>
      <c r="AA30" s="29">
        <f t="shared" si="12"/>
        <v>1149.9600565080295</v>
      </c>
      <c r="AB30" s="29">
        <f t="shared" si="12"/>
        <v>30888.518148562969</v>
      </c>
      <c r="AC30" s="29">
        <f t="shared" si="12"/>
        <v>30525.170957937975</v>
      </c>
      <c r="AD30" s="29">
        <f>SUM(AD18:AD29)</f>
        <v>363.34719062499994</v>
      </c>
      <c r="AE30" s="29">
        <f>SUM(AE18:AE29)</f>
        <v>643.85504658700006</v>
      </c>
    </row>
    <row r="31" spans="1:31" ht="15" customHeight="1" x14ac:dyDescent="0.15">
      <c r="K31" s="3"/>
    </row>
    <row r="32" spans="1:31" ht="15" customHeight="1" x14ac:dyDescent="0.15">
      <c r="A32" s="50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2:27" ht="15" customHeight="1" x14ac:dyDescent="0.15">
      <c r="R33" s="5"/>
      <c r="S33" s="5"/>
      <c r="T33" s="5"/>
      <c r="U33" s="5"/>
      <c r="V33" s="5"/>
      <c r="W33" s="5"/>
      <c r="X33" s="5"/>
      <c r="Y33" s="5"/>
      <c r="Z33" s="6"/>
      <c r="AA33" s="6"/>
    </row>
    <row r="34" spans="12:27" ht="15" customHeight="1" x14ac:dyDescent="0.15">
      <c r="L34" s="1"/>
      <c r="O34" s="2"/>
      <c r="P34" s="2"/>
      <c r="Q34" s="2"/>
      <c r="R34" s="5"/>
      <c r="S34" s="5"/>
      <c r="T34" s="8"/>
      <c r="U34" s="5"/>
      <c r="V34" s="5"/>
      <c r="W34" s="5"/>
      <c r="X34" s="5"/>
      <c r="Y34" s="5"/>
      <c r="Z34" s="6"/>
      <c r="AA34" s="6"/>
    </row>
    <row r="35" spans="12:27" ht="15" customHeight="1" x14ac:dyDescent="0.15">
      <c r="L35" s="1"/>
      <c r="O35" s="2"/>
      <c r="P35" s="2"/>
      <c r="Q35" s="2"/>
      <c r="R35" s="5"/>
      <c r="S35" s="5"/>
      <c r="T35" s="5"/>
      <c r="U35" s="5"/>
      <c r="V35" s="5"/>
      <c r="W35" s="5"/>
      <c r="X35" s="5"/>
      <c r="Y35" s="5"/>
      <c r="Z35" s="6"/>
      <c r="AA35" s="6"/>
    </row>
    <row r="36" spans="12:27" ht="15" customHeight="1" x14ac:dyDescent="0.15">
      <c r="L36" s="1"/>
      <c r="O36" s="2"/>
      <c r="P36" s="2"/>
      <c r="Q36" s="2"/>
      <c r="R36" s="6"/>
      <c r="S36" s="6"/>
      <c r="T36" s="7"/>
      <c r="U36" s="6"/>
      <c r="V36" s="6"/>
      <c r="W36" s="6"/>
      <c r="X36" s="6"/>
      <c r="Y36" s="6"/>
      <c r="Z36" s="6"/>
      <c r="AA36" s="6"/>
    </row>
    <row r="37" spans="12:27" ht="15" customHeight="1" x14ac:dyDescent="0.15">
      <c r="L37" s="1"/>
      <c r="O37" s="2"/>
      <c r="P37" s="2"/>
      <c r="Q37" s="2"/>
      <c r="R37" s="6"/>
      <c r="S37" s="6"/>
      <c r="T37" s="7"/>
      <c r="U37" s="6"/>
      <c r="V37" s="6"/>
      <c r="W37" s="6"/>
      <c r="X37" s="6"/>
      <c r="Y37" s="6"/>
      <c r="Z37" s="6"/>
      <c r="AA37" s="6"/>
    </row>
    <row r="38" spans="12:27" ht="15" customHeight="1" x14ac:dyDescent="0.15">
      <c r="L38" s="1"/>
      <c r="O38" s="2"/>
      <c r="P38" s="2"/>
      <c r="Q38" s="2"/>
    </row>
    <row r="39" spans="12:27" ht="15" customHeight="1" x14ac:dyDescent="0.15">
      <c r="L39" s="1"/>
      <c r="O39" s="2"/>
      <c r="P39" s="2"/>
      <c r="Q39" s="2"/>
    </row>
    <row r="40" spans="12:27" ht="15" customHeight="1" x14ac:dyDescent="0.15">
      <c r="L40" s="1"/>
      <c r="O40" s="2"/>
      <c r="P40" s="2"/>
      <c r="Q40" s="2"/>
    </row>
    <row r="41" spans="12:27" ht="15" customHeight="1" x14ac:dyDescent="0.15">
      <c r="L41" s="1"/>
    </row>
    <row r="42" spans="12:27" ht="15" customHeight="1" x14ac:dyDescent="0.15">
      <c r="L42" s="1"/>
    </row>
  </sheetData>
  <mergeCells count="22">
    <mergeCell ref="A32:AD32"/>
    <mergeCell ref="J18:J30"/>
    <mergeCell ref="C18:C30"/>
    <mergeCell ref="E18:E30"/>
    <mergeCell ref="I18:I30"/>
    <mergeCell ref="G18:G30"/>
    <mergeCell ref="A18:A30"/>
    <mergeCell ref="B18:B30"/>
    <mergeCell ref="D18:D30"/>
    <mergeCell ref="H18:H30"/>
    <mergeCell ref="F18:F30"/>
    <mergeCell ref="C3:C15"/>
    <mergeCell ref="D3:D15"/>
    <mergeCell ref="F3:F15"/>
    <mergeCell ref="A1:AE1"/>
    <mergeCell ref="H3:H15"/>
    <mergeCell ref="B3:B15"/>
    <mergeCell ref="J3:J15"/>
    <mergeCell ref="E3:E15"/>
    <mergeCell ref="A3:A15"/>
    <mergeCell ref="I3:I15"/>
    <mergeCell ref="G3:G15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headerFooter alignWithMargins="0"/>
  <ignoredErrors>
    <ignoredError sqref="O15 O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江焯烨/靖海发电公司</dc:creator>
  <cp:lastModifiedBy>吴昊</cp:lastModifiedBy>
  <cp:lastPrinted>2020-09-09T01:09:01Z</cp:lastPrinted>
  <dcterms:created xsi:type="dcterms:W3CDTF">2008-05-24T16:57:25Z</dcterms:created>
  <dcterms:modified xsi:type="dcterms:W3CDTF">2023-03-01T05:52:02Z</dcterms:modified>
</cp:coreProperties>
</file>