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附件2" sheetId="3" r:id="rId1"/>
  </sheets>
  <definedNames>
    <definedName name="_xlnm.Print_Area" localSheetId="0">附件2!$A$1:$Q$17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<sst xmlns="http://schemas.openxmlformats.org/spreadsheetml/2006/main" count="83" uniqueCount="49">
  <si>
    <t>附件2</t>
  </si>
  <si>
    <t>惠来县2022年度电动汽车充电基础设施奖补资金拟补贴计划</t>
  </si>
  <si>
    <t>序号</t>
  </si>
  <si>
    <t>建设时间</t>
  </si>
  <si>
    <t>接入粤易充
平台时间</t>
  </si>
  <si>
    <t>名称</t>
  </si>
  <si>
    <t>建设地点</t>
  </si>
  <si>
    <t>该站点
总枪数</t>
  </si>
  <si>
    <t>该站点总
规模（kW）</t>
  </si>
  <si>
    <t>总补贴金额
（元）</t>
  </si>
  <si>
    <t>直流桩</t>
  </si>
  <si>
    <t>交流桩</t>
  </si>
  <si>
    <t>业主单位</t>
  </si>
  <si>
    <t>功率</t>
  </si>
  <si>
    <t>个数</t>
  </si>
  <si>
    <t>性质</t>
  </si>
  <si>
    <t>直流补贴金额
（244.22元/千瓦）</t>
  </si>
  <si>
    <t>交流补贴金额
（48.98元/千瓦）</t>
  </si>
  <si>
    <t>2022年</t>
  </si>
  <si>
    <t>揭阳市惠来县站北路边公共充电站</t>
  </si>
  <si>
    <t>惠来县惠城镇站北路惠来
培贤实验学校</t>
  </si>
  <si>
    <t>120
（双枪）</t>
  </si>
  <si>
    <t>公共</t>
  </si>
  <si>
    <t>广东电网有限责任公司揭阳惠来供电局</t>
  </si>
  <si>
    <t>揭阳市惠来县神泉镇
港口公共充电站</t>
  </si>
  <si>
    <t>惠来县神泉镇149乡道</t>
  </si>
  <si>
    <t>揭阳市惠来县岐石
派出所外充电站</t>
  </si>
  <si>
    <t>惠来县岐石镇岐石边防
派出所门口</t>
  </si>
  <si>
    <t>揭阳市惠来县隆江
派出所外充电站</t>
  </si>
  <si>
    <t>惠来县隆江镇隆江派出所</t>
  </si>
  <si>
    <t>揭阳市惠来县东陇镇
南环二路充电站</t>
  </si>
  <si>
    <t>惠来县东陇镇华强路路口</t>
  </si>
  <si>
    <t>揭阳市惠来县东华路
边防大楼公共充电站</t>
  </si>
  <si>
    <t>惠来县惠城镇东华路</t>
  </si>
  <si>
    <t>惠来供电局投资建设小计</t>
  </si>
  <si>
    <t>2021年</t>
  </si>
  <si>
    <t>揭阳市惠来东陇庆平路公共充电站</t>
  </si>
  <si>
    <t>惠来县东陇镇庆平路揭阳市粤东新城管理委员会</t>
  </si>
  <si>
    <t>80
（双枪）</t>
  </si>
  <si>
    <t>广东电网电动汽车服务有限公司</t>
  </si>
  <si>
    <t>南网旗下其他企业投资建设小计</t>
  </si>
  <si>
    <t>东安东诚充电站</t>
  </si>
  <si>
    <t>惠来县惠城镇富泰雅庭
（长虹盛大厦停车场）</t>
  </si>
  <si>
    <t>惠来县东诚新能源科技有限公司</t>
  </si>
  <si>
    <t>惠来宏建新能源汽车
充电站</t>
  </si>
  <si>
    <t>惠来县华湖镇葵和大道惠政桥新金银家具东侧10米处</t>
  </si>
  <si>
    <t>惠来宏建新能源
有限公司</t>
  </si>
  <si>
    <t>私企投资建设小计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</si>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</sst>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8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31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7"/>
  <sheetViews>
    <sheetView tabSelected="1" topLeftCell="E5" workbookViewId="0">
      <selection activeCell="Q5" sqref="Q$1:Q$1048576"/>
    </sheetView>
  </sheetViews>
  <sheetFormatPr defaultColWidth="9" defaultRowHeight="14.4"/>
  <cols>
    <col min="1" max="1" width="10.7777777777778" style="5" customWidth="1"/>
    <col min="2" max="2" width="10.7777777777778" customWidth="1"/>
    <col min="3" max="3" width="15.7777777777778" customWidth="1"/>
    <col min="4" max="4" width="20.7777777777778" customWidth="1"/>
    <col min="5" max="5" width="25.7777777777778" customWidth="1"/>
    <col min="6" max="8" width="12.7777777777778" customWidth="1"/>
    <col min="9" max="11" width="10.7777777777778" customWidth="1"/>
    <col min="12" max="12" width="22.7777777777778" customWidth="1"/>
    <col min="13" max="15" width="10.7777777777778" customWidth="1"/>
    <col min="16" max="16" width="22.7777777777778" customWidth="1"/>
    <col min="17" max="17" width="20.7777777777778" customWidth="1"/>
    <col min="18" max="18" width="13.4444444444444" customWidth="1"/>
    <col min="19" max="16383" width="9" customWidth="1"/>
  </cols>
  <sheetData>
    <row r="1" ht="20" customHeight="1" spans="1:1">
      <c r="A1" s="6" t="s">
        <v>0</v>
      </c>
    </row>
    <row r="2" ht="70" customHeight="1" spans="1:17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="1" customFormat="1" ht="24" customHeight="1" spans="1:17">
      <c r="A3" s="8" t="s">
        <v>2</v>
      </c>
      <c r="B3" s="8" t="s">
        <v>3</v>
      </c>
      <c r="C3" s="9" t="s">
        <v>4</v>
      </c>
      <c r="D3" s="8" t="s">
        <v>5</v>
      </c>
      <c r="E3" s="8" t="s">
        <v>6</v>
      </c>
      <c r="F3" s="10" t="s">
        <v>7</v>
      </c>
      <c r="G3" s="10" t="s">
        <v>8</v>
      </c>
      <c r="H3" s="10" t="s">
        <v>9</v>
      </c>
      <c r="I3" s="8" t="s">
        <v>10</v>
      </c>
      <c r="J3" s="8"/>
      <c r="K3" s="8"/>
      <c r="L3" s="8"/>
      <c r="M3" s="8" t="s">
        <v>11</v>
      </c>
      <c r="N3" s="8"/>
      <c r="O3" s="8"/>
      <c r="P3" s="8"/>
      <c r="Q3" s="8" t="s">
        <v>12</v>
      </c>
    </row>
    <row r="4" s="1" customFormat="1" ht="34" customHeight="1" spans="1:17">
      <c r="A4" s="8"/>
      <c r="B4" s="8"/>
      <c r="C4" s="11"/>
      <c r="D4" s="8"/>
      <c r="E4" s="8"/>
      <c r="F4" s="10"/>
      <c r="G4" s="10"/>
      <c r="H4" s="10"/>
      <c r="I4" s="10" t="s">
        <v>13</v>
      </c>
      <c r="J4" s="8" t="s">
        <v>14</v>
      </c>
      <c r="K4" s="8" t="s">
        <v>15</v>
      </c>
      <c r="L4" s="10" t="s">
        <v>16</v>
      </c>
      <c r="M4" s="8" t="s">
        <v>13</v>
      </c>
      <c r="N4" s="8" t="s">
        <v>14</v>
      </c>
      <c r="O4" s="8" t="s">
        <v>15</v>
      </c>
      <c r="P4" s="10" t="s">
        <v>17</v>
      </c>
      <c r="Q4" s="8"/>
    </row>
    <row r="5" customFormat="1" ht="50" customHeight="1" spans="1:17">
      <c r="A5" s="12">
        <v>1</v>
      </c>
      <c r="B5" s="12" t="s">
        <v>18</v>
      </c>
      <c r="C5" s="13">
        <v>44830</v>
      </c>
      <c r="D5" s="14" t="s">
        <v>19</v>
      </c>
      <c r="E5" s="14" t="s">
        <v>20</v>
      </c>
      <c r="F5" s="15">
        <v>4</v>
      </c>
      <c r="G5" s="15">
        <v>134</v>
      </c>
      <c r="H5" s="16">
        <f t="shared" ref="H5:H16" si="0">L5+P5</f>
        <v>29992.12</v>
      </c>
      <c r="I5" s="24" t="s">
        <v>21</v>
      </c>
      <c r="J5" s="25">
        <v>1</v>
      </c>
      <c r="K5" s="26" t="s">
        <v>22</v>
      </c>
      <c r="L5" s="16">
        <f t="shared" ref="L5:L10" si="1">120*1*244.22</f>
        <v>29306.4</v>
      </c>
      <c r="M5" s="26">
        <v>7</v>
      </c>
      <c r="N5" s="26">
        <v>2</v>
      </c>
      <c r="O5" s="26" t="s">
        <v>22</v>
      </c>
      <c r="P5" s="27">
        <f>7*2*48.98</f>
        <v>685.72</v>
      </c>
      <c r="Q5" s="14" t="s">
        <v>23</v>
      </c>
    </row>
    <row r="6" customFormat="1" ht="50" customHeight="1" spans="1:17">
      <c r="A6" s="12">
        <v>2</v>
      </c>
      <c r="B6" s="12" t="s">
        <v>18</v>
      </c>
      <c r="C6" s="13">
        <v>44833</v>
      </c>
      <c r="D6" s="14" t="s">
        <v>24</v>
      </c>
      <c r="E6" s="14" t="s">
        <v>25</v>
      </c>
      <c r="F6" s="15">
        <v>2</v>
      </c>
      <c r="G6" s="15">
        <v>120</v>
      </c>
      <c r="H6" s="16">
        <f t="shared" si="0"/>
        <v>29306.4</v>
      </c>
      <c r="I6" s="24" t="s">
        <v>21</v>
      </c>
      <c r="J6" s="25">
        <v>1</v>
      </c>
      <c r="K6" s="26" t="s">
        <v>22</v>
      </c>
      <c r="L6" s="16">
        <f t="shared" si="1"/>
        <v>29306.4</v>
      </c>
      <c r="M6" s="26"/>
      <c r="N6" s="26"/>
      <c r="O6" s="26"/>
      <c r="P6" s="27"/>
      <c r="Q6" s="14" t="s">
        <v>23</v>
      </c>
    </row>
    <row r="7" customFormat="1" ht="50" customHeight="1" spans="1:17">
      <c r="A7" s="12">
        <v>3</v>
      </c>
      <c r="B7" s="12" t="s">
        <v>18</v>
      </c>
      <c r="C7" s="13">
        <v>44833</v>
      </c>
      <c r="D7" s="14" t="s">
        <v>26</v>
      </c>
      <c r="E7" s="14" t="s">
        <v>27</v>
      </c>
      <c r="F7" s="15">
        <v>2</v>
      </c>
      <c r="G7" s="15">
        <v>120</v>
      </c>
      <c r="H7" s="16">
        <f t="shared" si="0"/>
        <v>29306.4</v>
      </c>
      <c r="I7" s="24" t="s">
        <v>21</v>
      </c>
      <c r="J7" s="25">
        <v>1</v>
      </c>
      <c r="K7" s="26" t="s">
        <v>22</v>
      </c>
      <c r="L7" s="16">
        <f t="shared" si="1"/>
        <v>29306.4</v>
      </c>
      <c r="M7" s="26"/>
      <c r="N7" s="26"/>
      <c r="O7" s="26"/>
      <c r="P7" s="27"/>
      <c r="Q7" s="14" t="s">
        <v>23</v>
      </c>
    </row>
    <row r="8" customFormat="1" ht="50" customHeight="1" spans="1:17">
      <c r="A8" s="12">
        <v>4</v>
      </c>
      <c r="B8" s="12" t="s">
        <v>18</v>
      </c>
      <c r="C8" s="13">
        <v>44833</v>
      </c>
      <c r="D8" s="14" t="s">
        <v>28</v>
      </c>
      <c r="E8" s="14" t="s">
        <v>29</v>
      </c>
      <c r="F8" s="15">
        <v>2</v>
      </c>
      <c r="G8" s="15">
        <v>120</v>
      </c>
      <c r="H8" s="16">
        <f t="shared" si="0"/>
        <v>29306.4</v>
      </c>
      <c r="I8" s="24" t="s">
        <v>21</v>
      </c>
      <c r="J8" s="25">
        <v>1</v>
      </c>
      <c r="K8" s="26" t="s">
        <v>22</v>
      </c>
      <c r="L8" s="16">
        <f t="shared" si="1"/>
        <v>29306.4</v>
      </c>
      <c r="M8" s="26"/>
      <c r="N8" s="26"/>
      <c r="O8" s="26"/>
      <c r="P8" s="27"/>
      <c r="Q8" s="14" t="s">
        <v>23</v>
      </c>
    </row>
    <row r="9" customFormat="1" ht="50" customHeight="1" spans="1:17">
      <c r="A9" s="12">
        <v>5</v>
      </c>
      <c r="B9" s="12" t="s">
        <v>18</v>
      </c>
      <c r="C9" s="13">
        <v>44833</v>
      </c>
      <c r="D9" s="14" t="s">
        <v>30</v>
      </c>
      <c r="E9" s="14" t="s">
        <v>31</v>
      </c>
      <c r="F9" s="15">
        <v>2</v>
      </c>
      <c r="G9" s="15">
        <v>120</v>
      </c>
      <c r="H9" s="16">
        <f t="shared" si="0"/>
        <v>29306.4</v>
      </c>
      <c r="I9" s="24" t="s">
        <v>21</v>
      </c>
      <c r="J9" s="25">
        <v>1</v>
      </c>
      <c r="K9" s="26" t="s">
        <v>22</v>
      </c>
      <c r="L9" s="16">
        <f t="shared" si="1"/>
        <v>29306.4</v>
      </c>
      <c r="M9" s="26"/>
      <c r="N9" s="26"/>
      <c r="O9" s="26"/>
      <c r="P9" s="27"/>
      <c r="Q9" s="14" t="s">
        <v>23</v>
      </c>
    </row>
    <row r="10" customFormat="1" ht="50" customHeight="1" spans="1:17">
      <c r="A10" s="12">
        <v>6</v>
      </c>
      <c r="B10" s="12" t="s">
        <v>18</v>
      </c>
      <c r="C10" s="13">
        <v>44830</v>
      </c>
      <c r="D10" s="14" t="s">
        <v>32</v>
      </c>
      <c r="E10" s="14" t="s">
        <v>33</v>
      </c>
      <c r="F10" s="15">
        <v>4</v>
      </c>
      <c r="G10" s="15">
        <v>134</v>
      </c>
      <c r="H10" s="16">
        <f t="shared" si="0"/>
        <v>29992.12</v>
      </c>
      <c r="I10" s="24" t="s">
        <v>21</v>
      </c>
      <c r="J10" s="25">
        <v>1</v>
      </c>
      <c r="K10" s="26" t="s">
        <v>22</v>
      </c>
      <c r="L10" s="16">
        <f t="shared" si="1"/>
        <v>29306.4</v>
      </c>
      <c r="M10" s="26">
        <v>7</v>
      </c>
      <c r="N10" s="26">
        <v>2</v>
      </c>
      <c r="O10" s="26" t="s">
        <v>22</v>
      </c>
      <c r="P10" s="27">
        <f>7*2*48.98</f>
        <v>685.72</v>
      </c>
      <c r="Q10" s="14" t="s">
        <v>23</v>
      </c>
    </row>
    <row r="11" s="2" customFormat="1" ht="50" customHeight="1" spans="1:17">
      <c r="A11" s="17" t="s">
        <v>34</v>
      </c>
      <c r="B11" s="17"/>
      <c r="C11" s="17"/>
      <c r="D11" s="17"/>
      <c r="E11" s="17"/>
      <c r="F11" s="17">
        <f>SUM(F5:F10)</f>
        <v>16</v>
      </c>
      <c r="G11" s="17">
        <f>SUM(G5:G10)</f>
        <v>748</v>
      </c>
      <c r="H11" s="18">
        <f t="shared" si="0"/>
        <v>177209.84</v>
      </c>
      <c r="I11" s="17">
        <f>120*6</f>
        <v>720</v>
      </c>
      <c r="J11" s="17">
        <f>SUM(J5:J10)</f>
        <v>6</v>
      </c>
      <c r="K11" s="17"/>
      <c r="L11" s="18">
        <f>SUM(L5:L10)</f>
        <v>175838.4</v>
      </c>
      <c r="M11" s="17">
        <f>7*4</f>
        <v>28</v>
      </c>
      <c r="N11" s="17">
        <f>SUM(N5:N10)</f>
        <v>4</v>
      </c>
      <c r="O11" s="17"/>
      <c r="P11" s="18">
        <f>SUM(P5:P10)</f>
        <v>1371.44</v>
      </c>
      <c r="Q11" s="17"/>
    </row>
    <row r="12" customFormat="1" ht="50" customHeight="1" spans="1:17">
      <c r="A12" s="12">
        <v>7</v>
      </c>
      <c r="B12" s="12" t="s">
        <v>35</v>
      </c>
      <c r="C12" s="13">
        <v>44581</v>
      </c>
      <c r="D12" s="14" t="s">
        <v>36</v>
      </c>
      <c r="E12" s="14" t="s">
        <v>37</v>
      </c>
      <c r="F12" s="15">
        <v>3</v>
      </c>
      <c r="G12" s="15">
        <v>87</v>
      </c>
      <c r="H12" s="16">
        <f t="shared" si="0"/>
        <v>19880.46</v>
      </c>
      <c r="I12" s="24" t="s">
        <v>38</v>
      </c>
      <c r="J12" s="25">
        <v>1</v>
      </c>
      <c r="K12" s="26" t="s">
        <v>22</v>
      </c>
      <c r="L12" s="16">
        <f>80*1*244.22</f>
        <v>19537.6</v>
      </c>
      <c r="M12" s="26">
        <v>7</v>
      </c>
      <c r="N12" s="26">
        <v>1</v>
      </c>
      <c r="O12" s="26" t="s">
        <v>22</v>
      </c>
      <c r="P12" s="27">
        <f>7*1*48.98</f>
        <v>342.86</v>
      </c>
      <c r="Q12" s="14" t="s">
        <v>39</v>
      </c>
    </row>
    <row r="13" s="3" customFormat="1" ht="50" customHeight="1" spans="1:17">
      <c r="A13" s="17" t="s">
        <v>40</v>
      </c>
      <c r="B13" s="17"/>
      <c r="C13" s="17"/>
      <c r="D13" s="17"/>
      <c r="E13" s="17"/>
      <c r="F13" s="17">
        <f>SUM(F12:F12)</f>
        <v>3</v>
      </c>
      <c r="G13" s="17">
        <f>SUM(G12:G12)</f>
        <v>87</v>
      </c>
      <c r="H13" s="19">
        <f t="shared" si="0"/>
        <v>19880.46</v>
      </c>
      <c r="I13" s="28">
        <f>80*1</f>
        <v>80</v>
      </c>
      <c r="J13" s="28">
        <f>SUM(J12:J12)</f>
        <v>1</v>
      </c>
      <c r="K13" s="17"/>
      <c r="L13" s="18">
        <f>SUM(L12:L12)</f>
        <v>19537.6</v>
      </c>
      <c r="M13" s="17">
        <f>7*1</f>
        <v>7</v>
      </c>
      <c r="N13" s="17">
        <f>SUM(N12:N12)</f>
        <v>1</v>
      </c>
      <c r="O13" s="17"/>
      <c r="P13" s="18">
        <f>SUM(P12:P12)</f>
        <v>342.86</v>
      </c>
      <c r="Q13" s="17"/>
    </row>
    <row r="14" s="4" customFormat="1" ht="50" customHeight="1" spans="1:17">
      <c r="A14" s="20">
        <v>8</v>
      </c>
      <c r="B14" s="20" t="s">
        <v>18</v>
      </c>
      <c r="C14" s="21">
        <v>44922</v>
      </c>
      <c r="D14" s="22" t="s">
        <v>41</v>
      </c>
      <c r="E14" s="22" t="s">
        <v>42</v>
      </c>
      <c r="F14" s="20">
        <v>4</v>
      </c>
      <c r="G14" s="20">
        <v>240</v>
      </c>
      <c r="H14" s="23">
        <f t="shared" si="0"/>
        <v>58612.8</v>
      </c>
      <c r="I14" s="29" t="s">
        <v>21</v>
      </c>
      <c r="J14" s="30">
        <v>2</v>
      </c>
      <c r="K14" s="20" t="s">
        <v>22</v>
      </c>
      <c r="L14" s="23">
        <f>120*2*244.22</f>
        <v>58612.8</v>
      </c>
      <c r="M14" s="20"/>
      <c r="N14" s="20"/>
      <c r="O14" s="20"/>
      <c r="P14" s="23"/>
      <c r="Q14" s="22" t="s">
        <v>43</v>
      </c>
    </row>
    <row r="15" s="4" customFormat="1" ht="50" customHeight="1" spans="1:17">
      <c r="A15" s="20">
        <v>9</v>
      </c>
      <c r="B15" s="20" t="s">
        <v>18</v>
      </c>
      <c r="C15" s="21">
        <v>44708</v>
      </c>
      <c r="D15" s="22" t="s">
        <v>44</v>
      </c>
      <c r="E15" s="22" t="s">
        <v>45</v>
      </c>
      <c r="F15" s="20">
        <v>7</v>
      </c>
      <c r="G15" s="20">
        <v>261</v>
      </c>
      <c r="H15" s="23">
        <f t="shared" si="0"/>
        <v>59641.38</v>
      </c>
      <c r="I15" s="29" t="s">
        <v>21</v>
      </c>
      <c r="J15" s="30">
        <v>2</v>
      </c>
      <c r="K15" s="20" t="s">
        <v>22</v>
      </c>
      <c r="L15" s="23">
        <f>120*2*244.22</f>
        <v>58612.8</v>
      </c>
      <c r="M15" s="20">
        <v>7</v>
      </c>
      <c r="N15" s="20">
        <v>3</v>
      </c>
      <c r="O15" s="20" t="s">
        <v>22</v>
      </c>
      <c r="P15" s="23">
        <f>7*3*48.98</f>
        <v>1028.58</v>
      </c>
      <c r="Q15" s="22" t="s">
        <v>46</v>
      </c>
    </row>
    <row r="16" s="3" customFormat="1" ht="50" customHeight="1" spans="1:17">
      <c r="A16" s="17" t="s">
        <v>47</v>
      </c>
      <c r="B16" s="17"/>
      <c r="C16" s="17"/>
      <c r="D16" s="17"/>
      <c r="E16" s="17"/>
      <c r="F16" s="17">
        <f>SUM(F14:F15)</f>
        <v>11</v>
      </c>
      <c r="G16" s="17">
        <f>SUM(G14:G15)</f>
        <v>501</v>
      </c>
      <c r="H16" s="18">
        <f t="shared" si="0"/>
        <v>118254.18</v>
      </c>
      <c r="I16" s="28">
        <f>120*4</f>
        <v>480</v>
      </c>
      <c r="J16" s="28">
        <f>SUM(J14:J15)</f>
        <v>4</v>
      </c>
      <c r="K16" s="17"/>
      <c r="L16" s="18">
        <f>SUM(L14:L15)</f>
        <v>117225.6</v>
      </c>
      <c r="M16" s="17">
        <f>7*3</f>
        <v>21</v>
      </c>
      <c r="N16" s="17">
        <f>SUM(N14:N15)</f>
        <v>3</v>
      </c>
      <c r="O16" s="17"/>
      <c r="P16" s="18">
        <f>SUM(P14:P15)</f>
        <v>1028.58</v>
      </c>
      <c r="Q16" s="17"/>
    </row>
    <row r="17" s="3" customFormat="1" ht="50" customHeight="1" spans="1:17">
      <c r="A17" s="17" t="s">
        <v>48</v>
      </c>
      <c r="B17" s="17"/>
      <c r="C17" s="17"/>
      <c r="D17" s="17"/>
      <c r="E17" s="17"/>
      <c r="F17" s="17">
        <f>F11+F13+F16</f>
        <v>30</v>
      </c>
      <c r="G17" s="17">
        <f>G11+G13+G16</f>
        <v>1336</v>
      </c>
      <c r="H17" s="18">
        <f>H11+H13+H16</f>
        <v>315344.48</v>
      </c>
      <c r="I17" s="17">
        <f>I11+I13+I16</f>
        <v>1280</v>
      </c>
      <c r="J17" s="28">
        <f>J11+J13+J16</f>
        <v>11</v>
      </c>
      <c r="K17" s="17"/>
      <c r="L17" s="18">
        <f>L11+L13+L16</f>
        <v>312601.6</v>
      </c>
      <c r="M17" s="17">
        <f>M11+M13+M16</f>
        <v>56</v>
      </c>
      <c r="N17" s="17">
        <f>N11+N13+N16</f>
        <v>8</v>
      </c>
      <c r="O17" s="17"/>
      <c r="P17" s="18">
        <f>P11+P13+P16</f>
        <v>2742.88</v>
      </c>
      <c r="Q17" s="17"/>
    </row>
  </sheetData>
  <mergeCells count="16">
    <mergeCell ref="A2:Q2"/>
    <mergeCell ref="I3:L3"/>
    <mergeCell ref="M3:P3"/>
    <mergeCell ref="A11:E11"/>
    <mergeCell ref="A13:E13"/>
    <mergeCell ref="A16:E16"/>
    <mergeCell ref="A17:E17"/>
    <mergeCell ref="A3:A4"/>
    <mergeCell ref="B3:B4"/>
    <mergeCell ref="C3:C4"/>
    <mergeCell ref="D3:D4"/>
    <mergeCell ref="E3:E4"/>
    <mergeCell ref="F3:F4"/>
    <mergeCell ref="G3:G4"/>
    <mergeCell ref="H3:H4"/>
    <mergeCell ref="Q3:Q4"/>
  </mergeCells>
  <pageMargins left="0.700694444444445" right="0.700694444444445" top="0.393055555555556" bottom="0.393055555555556" header="0.298611111111111" footer="0.298611111111111"/>
  <pageSetup paperSize="9" scale="52" fitToHeight="0" orientation="landscape" horizontalDpi="600"/>
  <headerFooter/>
  <ignoredErrors>
    <ignoredError sqref="I16 M16 M13 M11 I1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颖</cp:lastModifiedBy>
  <dcterms:created xsi:type="dcterms:W3CDTF">2022-08-11T07:19:00Z</dcterms:created>
  <dcterms:modified xsi:type="dcterms:W3CDTF">2023-12-11T07:00:30Z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D31775401447491883A817C1EFA6C7EC</vt:lpwstr>
  </property>
</Properties>
</file>