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20" i="1" l="1"/>
  <c r="AD5" i="1"/>
  <c r="AC20" i="1"/>
  <c r="AC5" i="1"/>
  <c r="Y20" i="1" l="1"/>
  <c r="Y5" i="1"/>
  <c r="AD19" i="1" l="1"/>
  <c r="AC19" i="1"/>
  <c r="AD4" i="1"/>
  <c r="AC4" i="1"/>
  <c r="Y19" i="1" l="1"/>
  <c r="X19" i="1"/>
  <c r="Y4" i="1"/>
  <c r="X4" i="1"/>
  <c r="AF30" i="1" l="1"/>
  <c r="AE30" i="1"/>
  <c r="AB30" i="1"/>
  <c r="AA30" i="1"/>
  <c r="Z30" i="1"/>
  <c r="U30" i="1"/>
  <c r="T30" i="1"/>
  <c r="S30" i="1"/>
  <c r="Q30" i="1"/>
  <c r="P30" i="1"/>
  <c r="O30" i="1"/>
  <c r="M30" i="1"/>
  <c r="AC18" i="1"/>
  <c r="AC30" i="1" s="1"/>
  <c r="X18" i="1"/>
  <c r="Y18" i="1" s="1"/>
  <c r="AF15" i="1"/>
  <c r="AE15" i="1"/>
  <c r="AB15" i="1"/>
  <c r="AA15" i="1"/>
  <c r="Z15" i="1"/>
  <c r="W15" i="1"/>
  <c r="U15" i="1"/>
  <c r="T15" i="1"/>
  <c r="S15" i="1"/>
  <c r="R15" i="1"/>
  <c r="Q15" i="1"/>
  <c r="P15" i="1"/>
  <c r="O15" i="1"/>
  <c r="M15" i="1"/>
  <c r="AC3" i="1"/>
  <c r="AD3" i="1" s="1"/>
  <c r="AD15" i="1" s="1"/>
  <c r="X3" i="1"/>
  <c r="Y3" i="1" s="1"/>
  <c r="X30" i="1" l="1"/>
  <c r="X15" i="1"/>
  <c r="Y15" i="1" s="1"/>
  <c r="AC15" i="1"/>
  <c r="V15" i="1" s="1"/>
  <c r="AD18" i="1"/>
  <c r="AD30" i="1" s="1"/>
  <c r="V30" i="1" s="1"/>
  <c r="Y30" i="1"/>
  <c r="W30" i="1"/>
  <c r="R30" i="1"/>
</calcChain>
</file>

<file path=xl/sharedStrings.xml><?xml version="1.0" encoding="utf-8"?>
<sst xmlns="http://schemas.openxmlformats.org/spreadsheetml/2006/main" count="83" uniqueCount="80">
  <si>
    <t xml:space="preserve"> 地区</t>
    <phoneticPr fontId="3" type="noConversion"/>
  </si>
  <si>
    <t>电厂名称</t>
    <phoneticPr fontId="3" type="noConversion"/>
  </si>
  <si>
    <t>机组号</t>
    <phoneticPr fontId="3" type="noConversion"/>
  </si>
  <si>
    <t>装机容量
（万kW)</t>
    <phoneticPr fontId="3" type="noConversion"/>
  </si>
  <si>
    <t>机组
投产时间</t>
    <phoneticPr fontId="3" type="noConversion"/>
  </si>
  <si>
    <t>设计煤种含硫率（％）</t>
    <phoneticPr fontId="3" type="noConversion"/>
  </si>
  <si>
    <t>校核煤中含硫率（％）</t>
    <phoneticPr fontId="3" type="noConversion"/>
  </si>
  <si>
    <t>脱硫
168时间</t>
    <phoneticPr fontId="3" type="noConversion"/>
  </si>
  <si>
    <t>脱硝168时间</t>
    <phoneticPr fontId="3" type="noConversion"/>
  </si>
  <si>
    <t>脱硫工艺</t>
  </si>
  <si>
    <t>脱硝工艺</t>
    <phoneticPr fontId="3" type="noConversion"/>
  </si>
  <si>
    <t>月份</t>
    <phoneticPr fontId="3" type="noConversion"/>
  </si>
  <si>
    <t>发电量
(万度）</t>
    <phoneticPr fontId="3" type="noConversion"/>
  </si>
  <si>
    <t>供热量
（吉焦）</t>
    <phoneticPr fontId="3" type="noConversion"/>
  </si>
  <si>
    <t>发电标准煤耗（克/kwh）</t>
    <phoneticPr fontId="3" type="noConversion"/>
  </si>
  <si>
    <t>燃煤量
（吨）</t>
    <phoneticPr fontId="3" type="noConversion"/>
  </si>
  <si>
    <t>燃煤
含硫率（％）</t>
    <phoneticPr fontId="3" type="noConversion"/>
  </si>
  <si>
    <t>燃煤   挥发分  （%）</t>
    <phoneticPr fontId="3" type="noConversion"/>
  </si>
  <si>
    <t>机组运行小时数</t>
    <phoneticPr fontId="3" type="noConversion"/>
  </si>
  <si>
    <t>脱硫运行小时数</t>
    <phoneticPr fontId="3" type="noConversion"/>
  </si>
  <si>
    <t>脱硝运行小时数</t>
    <phoneticPr fontId="3" type="noConversion"/>
  </si>
  <si>
    <t>综合   脱硫率（％）</t>
    <phoneticPr fontId="3" type="noConversion"/>
  </si>
  <si>
    <t>脱硝   效率（％）</t>
    <phoneticPr fontId="3" type="noConversion"/>
  </si>
  <si>
    <t>脱硝   投运率（％）</t>
    <phoneticPr fontId="3" type="noConversion"/>
  </si>
  <si>
    <t>综合脱硝效率（％）</t>
    <phoneticPr fontId="3" type="noConversion"/>
  </si>
  <si>
    <t>脱硫剂用量
（吨）</t>
    <phoneticPr fontId="3" type="noConversion"/>
  </si>
  <si>
    <t>脱硫副产品产量
（吨）</t>
    <phoneticPr fontId="3" type="noConversion"/>
  </si>
  <si>
    <t>脱硝剂 用量（吨）</t>
    <phoneticPr fontId="3" type="noConversion"/>
  </si>
  <si>
    <t>二氧化硫产生量
（吨）</t>
    <phoneticPr fontId="3" type="noConversion"/>
  </si>
  <si>
    <t>二氧化硫去除量
（吨）</t>
    <phoneticPr fontId="3" type="noConversion"/>
  </si>
  <si>
    <t>二氧化硫排放量
（吨）</t>
    <phoneticPr fontId="3" type="noConversion"/>
  </si>
  <si>
    <t>氮氧化物排放量   （吨）</t>
    <phoneticPr fontId="3" type="noConversion"/>
  </si>
  <si>
    <t>广东粤电靖海发电有限公司</t>
    <phoneticPr fontId="3" type="noConversion"/>
  </si>
  <si>
    <t>#1</t>
    <phoneticPr fontId="3" type="noConversion"/>
  </si>
  <si>
    <r>
      <t>2007.2.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18</t>
    </r>
    <phoneticPr fontId="3" type="noConversion"/>
  </si>
  <si>
    <t>2007.2.18</t>
    <phoneticPr fontId="3" type="noConversion"/>
  </si>
  <si>
    <t>2013.3.22</t>
    <phoneticPr fontId="3" type="noConversion"/>
  </si>
  <si>
    <t>石灰石-石膏湿法脱硫</t>
  </si>
  <si>
    <t>SCR</t>
    <phoneticPr fontId="3" type="noConversion"/>
  </si>
  <si>
    <t>合计</t>
    <phoneticPr fontId="3" type="noConversion"/>
  </si>
  <si>
    <t xml:space="preserve"> 地区</t>
    <phoneticPr fontId="3" type="noConversion"/>
  </si>
  <si>
    <t>电厂名称</t>
    <phoneticPr fontId="3" type="noConversion"/>
  </si>
  <si>
    <t>机组号</t>
    <phoneticPr fontId="3" type="noConversion"/>
  </si>
  <si>
    <t>装机容量
（万kW)</t>
    <phoneticPr fontId="3" type="noConversion"/>
  </si>
  <si>
    <t>机组
投产时间</t>
    <phoneticPr fontId="3" type="noConversion"/>
  </si>
  <si>
    <t>设计煤种含硫率（％）</t>
    <phoneticPr fontId="3" type="noConversion"/>
  </si>
  <si>
    <t>校核煤中含硫率（％）</t>
    <phoneticPr fontId="3" type="noConversion"/>
  </si>
  <si>
    <t>脱硫设施
168时间</t>
    <phoneticPr fontId="3" type="noConversion"/>
  </si>
  <si>
    <t>脱硝168时间</t>
    <phoneticPr fontId="3" type="noConversion"/>
  </si>
  <si>
    <t>脱硝工艺</t>
    <phoneticPr fontId="3" type="noConversion"/>
  </si>
  <si>
    <t>月份</t>
    <phoneticPr fontId="3" type="noConversion"/>
  </si>
  <si>
    <t>发电量
(万度）</t>
    <phoneticPr fontId="3" type="noConversion"/>
  </si>
  <si>
    <t>供热量
（吉焦）</t>
    <phoneticPr fontId="3" type="noConversion"/>
  </si>
  <si>
    <t>发电标准煤耗（克/kwh）</t>
    <phoneticPr fontId="3" type="noConversion"/>
  </si>
  <si>
    <t>燃煤量
（吨）</t>
    <phoneticPr fontId="3" type="noConversion"/>
  </si>
  <si>
    <t>燃煤
含硫率（％）</t>
    <phoneticPr fontId="3" type="noConversion"/>
  </si>
  <si>
    <t>燃煤   挥发分  （%）</t>
    <phoneticPr fontId="3" type="noConversion"/>
  </si>
  <si>
    <t>机组运行小时数</t>
    <phoneticPr fontId="3" type="noConversion"/>
  </si>
  <si>
    <t>脱硫运行小时数</t>
    <phoneticPr fontId="3" type="noConversion"/>
  </si>
  <si>
    <t>脱硝运行小时数</t>
    <phoneticPr fontId="3" type="noConversion"/>
  </si>
  <si>
    <t>综合   脱硫率（％）</t>
    <phoneticPr fontId="3" type="noConversion"/>
  </si>
  <si>
    <t>脱硝   效率（％）</t>
    <phoneticPr fontId="3" type="noConversion"/>
  </si>
  <si>
    <t>脱硝   投运率（％）</t>
    <phoneticPr fontId="3" type="noConversion"/>
  </si>
  <si>
    <t>综合脱硝效率（％）</t>
    <phoneticPr fontId="3" type="noConversion"/>
  </si>
  <si>
    <t>脱硫剂用量
（吨）</t>
    <phoneticPr fontId="3" type="noConversion"/>
  </si>
  <si>
    <t>脱硫副产品产量
（吨）</t>
    <phoneticPr fontId="3" type="noConversion"/>
  </si>
  <si>
    <t>脱硝剂 用量</t>
    <phoneticPr fontId="3" type="noConversion"/>
  </si>
  <si>
    <t>二氧化硫产生量
（吨）</t>
    <phoneticPr fontId="3" type="noConversion"/>
  </si>
  <si>
    <t>二氧化硫去除量
（吨）</t>
    <phoneticPr fontId="3" type="noConversion"/>
  </si>
  <si>
    <t>二氧化硫排放量
（吨）</t>
    <phoneticPr fontId="3" type="noConversion"/>
  </si>
  <si>
    <t>氮氧化物  排放量   （吨）</t>
    <phoneticPr fontId="3" type="noConversion"/>
  </si>
  <si>
    <t>广东省揭阳市惠来县靖海镇</t>
    <phoneticPr fontId="3" type="noConversion"/>
  </si>
  <si>
    <t>广东粤电靖海发电有限公司</t>
    <phoneticPr fontId="3" type="noConversion"/>
  </si>
  <si>
    <t>#2</t>
    <phoneticPr fontId="3" type="noConversion"/>
  </si>
  <si>
    <r>
      <t>2007.6.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28</t>
    </r>
    <phoneticPr fontId="3" type="noConversion"/>
  </si>
  <si>
    <t>2007.6.28</t>
    <phoneticPr fontId="3" type="noConversion"/>
  </si>
  <si>
    <t>2013.12.20</t>
    <phoneticPr fontId="3" type="noConversion"/>
  </si>
  <si>
    <t>SCR</t>
    <phoneticPr fontId="3" type="noConversion"/>
  </si>
  <si>
    <t xml:space="preserve">      批准：                           审核：                          初审：                           填报：                         报告日期：      年     月    日    </t>
    <phoneticPr fontId="3" type="noConversion"/>
  </si>
  <si>
    <t>2021年火电机组运行情况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</si>
</sst>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\(0.00\)"/>
    <numFmt numFmtId="177" formatCode="0.00_);[Red]\(0.00\)"/>
    <numFmt numFmtId="178" formatCode="0.00_ "/>
    <numFmt numFmtId="179" formatCode="0_);[Red]\(0\)"/>
    <numFmt numFmtId="180" formatCode="0.00;[Red]0.00"/>
    <numFmt numFmtId="181" formatCode="0_);\(0\)"/>
    <numFmt numFmtId="182" formatCode="0.0_ "/>
    <numFmt numFmtId="183" formatCode="0.0_);[Red]\(0.0\)"/>
    <numFmt numFmtId="184" formatCode="0.0_);\(0.0\)"/>
    <numFmt numFmtId="185" formatCode="0_ "/>
  </numFmts>
  <fonts count="9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45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2" fontId="4" fillId="0" borderId="4" xfId="0" applyNumberFormat="1" applyFont="1" applyBorder="1" applyAlignment="1">
      <alignment horizontal="center" vertical="center"/>
    </xf>
    <xf numFmtId="183" fontId="4" fillId="0" borderId="4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183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Alignment="1">
      <alignment vertical="center"/>
    </xf>
    <xf numFmtId="185" fontId="0" fillId="0" borderId="0" xfId="0" applyNumberFormat="1" applyAlignment="1">
      <alignment vertical="center"/>
    </xf>
    <xf numFmtId="178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08全口径火电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topLeftCell="A7" workbookViewId="0">
      <selection activeCell="AC11" sqref="AC11"/>
    </sheetView>
  </sheetViews>
  <sheetFormatPr defaultRowHeight="14.25" x14ac:dyDescent="0.15"/>
  <cols>
    <col min="1" max="1" width="4.125" style="1" customWidth="1"/>
    <col min="2" max="2" width="3.5" style="1" customWidth="1"/>
    <col min="3" max="3" width="2.5" style="1" customWidth="1"/>
    <col min="4" max="5" width="4" style="1" customWidth="1"/>
    <col min="6" max="6" width="4.75" style="1" customWidth="1"/>
    <col min="7" max="7" width="5.125" style="1" customWidth="1"/>
    <col min="8" max="11" width="2.625" style="1" customWidth="1"/>
    <col min="12" max="12" width="6.5" style="1" customWidth="1"/>
    <col min="13" max="13" width="8.875" style="1" customWidth="1"/>
    <col min="14" max="14" width="2.5" style="1" customWidth="1"/>
    <col min="15" max="15" width="7.75" style="1" customWidth="1"/>
    <col min="16" max="16" width="9.625" style="1" customWidth="1"/>
    <col min="17" max="17" width="5.875" style="1" customWidth="1"/>
    <col min="18" max="18" width="7.5" style="1" customWidth="1"/>
    <col min="19" max="19" width="7.25" style="1" customWidth="1"/>
    <col min="20" max="20" width="7.25" style="37" customWidth="1"/>
    <col min="21" max="21" width="6.875" style="37" customWidth="1"/>
    <col min="22" max="22" width="6.375" style="1" customWidth="1"/>
    <col min="23" max="23" width="7.125" style="1" customWidth="1"/>
    <col min="24" max="24" width="7.375" style="1" customWidth="1"/>
    <col min="25" max="25" width="6" style="1" customWidth="1"/>
    <col min="26" max="26" width="8.125" style="1" customWidth="1"/>
    <col min="27" max="27" width="9.375" style="1" bestFit="1" customWidth="1"/>
    <col min="28" max="28" width="7.375" style="1" customWidth="1"/>
    <col min="29" max="30" width="8.125" style="1" customWidth="1"/>
    <col min="31" max="31" width="6.125" style="1" customWidth="1"/>
    <col min="32" max="32" width="6.875" style="1" customWidth="1"/>
    <col min="33" max="16384" width="9" style="1"/>
  </cols>
  <sheetData>
    <row r="1" spans="1:32" ht="15" customHeight="1" x14ac:dyDescent="0.15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72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6" t="s">
        <v>31</v>
      </c>
    </row>
    <row r="3" spans="1:32" ht="15" customHeight="1" x14ac:dyDescent="0.15">
      <c r="A3" s="45"/>
      <c r="B3" s="45" t="s">
        <v>32</v>
      </c>
      <c r="C3" s="49" t="s">
        <v>33</v>
      </c>
      <c r="D3" s="49">
        <v>60</v>
      </c>
      <c r="E3" s="45" t="s">
        <v>34</v>
      </c>
      <c r="F3" s="49">
        <v>0.65</v>
      </c>
      <c r="G3" s="49">
        <v>0.83</v>
      </c>
      <c r="H3" s="45" t="s">
        <v>35</v>
      </c>
      <c r="I3" s="45" t="s">
        <v>36</v>
      </c>
      <c r="J3" s="45" t="s">
        <v>37</v>
      </c>
      <c r="K3" s="45" t="s">
        <v>38</v>
      </c>
      <c r="L3" s="7">
        <v>202101</v>
      </c>
      <c r="M3" s="8">
        <v>31238.789999999954</v>
      </c>
      <c r="N3" s="7">
        <v>0</v>
      </c>
      <c r="O3" s="8">
        <v>296.75860436848137</v>
      </c>
      <c r="P3" s="9">
        <v>133743.5</v>
      </c>
      <c r="Q3" s="8">
        <v>1.22</v>
      </c>
      <c r="R3" s="8">
        <v>28.88</v>
      </c>
      <c r="S3" s="8">
        <v>652.02</v>
      </c>
      <c r="T3" s="8">
        <v>652.02</v>
      </c>
      <c r="U3" s="8">
        <v>652.02</v>
      </c>
      <c r="V3" s="8">
        <v>99.16</v>
      </c>
      <c r="W3" s="8">
        <v>85.32</v>
      </c>
      <c r="X3" s="8">
        <f>U3/S3*100</f>
        <v>100</v>
      </c>
      <c r="Y3" s="8">
        <f>W3*X3/100</f>
        <v>85.32</v>
      </c>
      <c r="Z3" s="10">
        <v>7639.380119848287</v>
      </c>
      <c r="AA3" s="10">
        <v>11246.238392731708</v>
      </c>
      <c r="AB3" s="10">
        <v>117.5615875213124</v>
      </c>
      <c r="AC3" s="8">
        <f>P3*Q3*17/1000</f>
        <v>2773.8401899999999</v>
      </c>
      <c r="AD3" s="8">
        <f>AC3-AE3</f>
        <v>2750.783312904</v>
      </c>
      <c r="AE3" s="8">
        <v>23.056877096000001</v>
      </c>
      <c r="AF3" s="8">
        <v>44.722285696</v>
      </c>
    </row>
    <row r="4" spans="1:32" ht="15" customHeight="1" x14ac:dyDescent="0.15">
      <c r="A4" s="46"/>
      <c r="B4" s="46"/>
      <c r="C4" s="50"/>
      <c r="D4" s="50"/>
      <c r="E4" s="46"/>
      <c r="F4" s="50"/>
      <c r="G4" s="50"/>
      <c r="H4" s="46"/>
      <c r="I4" s="46"/>
      <c r="J4" s="46"/>
      <c r="K4" s="46"/>
      <c r="L4" s="7">
        <v>202102</v>
      </c>
      <c r="M4" s="8">
        <v>18845.30999999999</v>
      </c>
      <c r="N4" s="7">
        <v>0</v>
      </c>
      <c r="O4" s="8">
        <v>301.32901878197231</v>
      </c>
      <c r="P4" s="9">
        <v>82449.781000000003</v>
      </c>
      <c r="Q4" s="8">
        <v>1.22</v>
      </c>
      <c r="R4" s="8">
        <v>28.88</v>
      </c>
      <c r="S4" s="8">
        <v>548.58000000000004</v>
      </c>
      <c r="T4" s="8">
        <v>548.58000000000004</v>
      </c>
      <c r="U4" s="8">
        <v>546.93000000000006</v>
      </c>
      <c r="V4" s="8">
        <v>99</v>
      </c>
      <c r="W4" s="8">
        <v>87.05</v>
      </c>
      <c r="X4" s="8">
        <f>U4/S4*100</f>
        <v>99.699223449633607</v>
      </c>
      <c r="Y4" s="8">
        <f>W4*X4/100</f>
        <v>86.788174012906055</v>
      </c>
      <c r="Z4" s="8">
        <v>3471.1934843990939</v>
      </c>
      <c r="AA4" s="8">
        <v>5901.0289234784559</v>
      </c>
      <c r="AB4" s="8">
        <v>79.674445709600931</v>
      </c>
      <c r="AC4" s="8">
        <f>P4*Q4*17/1000</f>
        <v>1710.0084579400002</v>
      </c>
      <c r="AD4" s="8">
        <f>AC4-AE4</f>
        <v>1694.5594376591409</v>
      </c>
      <c r="AE4" s="8">
        <v>15.449020280859369</v>
      </c>
      <c r="AF4" s="8">
        <v>28.497179301855457</v>
      </c>
    </row>
    <row r="5" spans="1:32" ht="15" customHeight="1" x14ac:dyDescent="0.15">
      <c r="A5" s="46"/>
      <c r="B5" s="46"/>
      <c r="C5" s="50"/>
      <c r="D5" s="50"/>
      <c r="E5" s="46"/>
      <c r="F5" s="50"/>
      <c r="G5" s="50"/>
      <c r="H5" s="46"/>
      <c r="I5" s="46"/>
      <c r="J5" s="46"/>
      <c r="K5" s="46"/>
      <c r="L5" s="7">
        <v>202103</v>
      </c>
      <c r="M5" s="8">
        <v>35054.469999999965</v>
      </c>
      <c r="N5" s="7">
        <v>0</v>
      </c>
      <c r="O5" s="8">
        <v>294.91790680912067</v>
      </c>
      <c r="P5" s="9">
        <v>149656.84400000001</v>
      </c>
      <c r="Q5" s="8">
        <v>0.81</v>
      </c>
      <c r="R5" s="8">
        <v>31.67</v>
      </c>
      <c r="S5" s="8">
        <v>744</v>
      </c>
      <c r="T5" s="8">
        <v>744</v>
      </c>
      <c r="U5" s="8">
        <v>744</v>
      </c>
      <c r="V5" s="8">
        <v>98.44</v>
      </c>
      <c r="W5" s="8">
        <v>84.52</v>
      </c>
      <c r="X5" s="8">
        <v>100</v>
      </c>
      <c r="Y5" s="8">
        <f>W5*X5/100</f>
        <v>84.52</v>
      </c>
      <c r="Z5" s="8">
        <v>3448.9743051068185</v>
      </c>
      <c r="AA5" s="8">
        <v>5863.2563186815823</v>
      </c>
      <c r="AB5" s="8">
        <v>77.016530676346719</v>
      </c>
      <c r="AC5" s="8">
        <f>P5*Q5*17/1000</f>
        <v>2060.7747418800004</v>
      </c>
      <c r="AD5" s="8">
        <f>AC5-AE5</f>
        <v>2034.0711029180004</v>
      </c>
      <c r="AE5" s="8">
        <v>26.703638961999996</v>
      </c>
      <c r="AF5" s="8">
        <v>47.511669321999996</v>
      </c>
    </row>
    <row r="6" spans="1:32" ht="15" customHeight="1" x14ac:dyDescent="0.15">
      <c r="A6" s="46"/>
      <c r="B6" s="46"/>
      <c r="C6" s="50"/>
      <c r="D6" s="50"/>
      <c r="E6" s="46"/>
      <c r="F6" s="50"/>
      <c r="G6" s="50"/>
      <c r="H6" s="46"/>
      <c r="I6" s="46"/>
      <c r="J6" s="46"/>
      <c r="K6" s="46"/>
      <c r="L6" s="7">
        <v>202104</v>
      </c>
      <c r="M6" s="8"/>
      <c r="N6" s="7"/>
      <c r="O6" s="11"/>
      <c r="P6" s="9"/>
      <c r="Q6" s="12"/>
      <c r="R6" s="12"/>
      <c r="S6" s="8"/>
      <c r="T6" s="8"/>
      <c r="U6" s="8"/>
      <c r="V6" s="13"/>
      <c r="W6" s="13"/>
      <c r="X6" s="8"/>
      <c r="Y6" s="8"/>
      <c r="Z6" s="8"/>
      <c r="AA6" s="8"/>
      <c r="AB6" s="8"/>
      <c r="AC6" s="8"/>
      <c r="AD6" s="8"/>
      <c r="AE6" s="8"/>
      <c r="AF6" s="8"/>
    </row>
    <row r="7" spans="1:32" ht="15" customHeight="1" x14ac:dyDescent="0.15">
      <c r="A7" s="46"/>
      <c r="B7" s="46"/>
      <c r="C7" s="50"/>
      <c r="D7" s="50"/>
      <c r="E7" s="46"/>
      <c r="F7" s="50"/>
      <c r="G7" s="50"/>
      <c r="H7" s="46"/>
      <c r="I7" s="46"/>
      <c r="J7" s="46"/>
      <c r="K7" s="46"/>
      <c r="L7" s="7">
        <v>202105</v>
      </c>
      <c r="M7" s="8"/>
      <c r="N7" s="7"/>
      <c r="O7" s="8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 customHeight="1" x14ac:dyDescent="0.15">
      <c r="A8" s="46"/>
      <c r="B8" s="46"/>
      <c r="C8" s="50"/>
      <c r="D8" s="50"/>
      <c r="E8" s="46"/>
      <c r="F8" s="50"/>
      <c r="G8" s="50"/>
      <c r="H8" s="46"/>
      <c r="I8" s="46"/>
      <c r="J8" s="46"/>
      <c r="K8" s="46"/>
      <c r="L8" s="7">
        <v>202106</v>
      </c>
      <c r="M8" s="8"/>
      <c r="N8" s="7"/>
      <c r="O8" s="8"/>
      <c r="P8" s="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 customHeight="1" x14ac:dyDescent="0.15">
      <c r="A9" s="46"/>
      <c r="B9" s="46"/>
      <c r="C9" s="50"/>
      <c r="D9" s="50"/>
      <c r="E9" s="46"/>
      <c r="F9" s="50"/>
      <c r="G9" s="50"/>
      <c r="H9" s="46"/>
      <c r="I9" s="46"/>
      <c r="J9" s="46"/>
      <c r="K9" s="46"/>
      <c r="L9" s="7">
        <v>202107</v>
      </c>
      <c r="M9" s="8"/>
      <c r="N9" s="7"/>
      <c r="O9" s="8"/>
      <c r="P9" s="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" customHeight="1" x14ac:dyDescent="0.15">
      <c r="A10" s="46"/>
      <c r="B10" s="46"/>
      <c r="C10" s="50"/>
      <c r="D10" s="50"/>
      <c r="E10" s="46"/>
      <c r="F10" s="50"/>
      <c r="G10" s="50"/>
      <c r="H10" s="46"/>
      <c r="I10" s="46"/>
      <c r="J10" s="46"/>
      <c r="K10" s="46"/>
      <c r="L10" s="7">
        <v>202108</v>
      </c>
      <c r="M10" s="8"/>
      <c r="N10" s="7"/>
      <c r="O10" s="9"/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" customHeight="1" x14ac:dyDescent="0.15">
      <c r="A11" s="46"/>
      <c r="B11" s="46"/>
      <c r="C11" s="50"/>
      <c r="D11" s="50"/>
      <c r="E11" s="46"/>
      <c r="F11" s="50"/>
      <c r="G11" s="50"/>
      <c r="H11" s="46"/>
      <c r="I11" s="46"/>
      <c r="J11" s="46"/>
      <c r="K11" s="46"/>
      <c r="L11" s="7">
        <v>202109</v>
      </c>
      <c r="M11" s="8"/>
      <c r="N11" s="7"/>
      <c r="O11" s="14"/>
      <c r="P11" s="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" customHeight="1" x14ac:dyDescent="0.15">
      <c r="A12" s="46"/>
      <c r="B12" s="46"/>
      <c r="C12" s="50"/>
      <c r="D12" s="50"/>
      <c r="E12" s="46"/>
      <c r="F12" s="50"/>
      <c r="G12" s="50"/>
      <c r="H12" s="46"/>
      <c r="I12" s="46"/>
      <c r="J12" s="46"/>
      <c r="K12" s="46"/>
      <c r="L12" s="7">
        <v>202110</v>
      </c>
      <c r="M12" s="8"/>
      <c r="N12" s="7"/>
      <c r="O12" s="14"/>
      <c r="P12" s="1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" customHeight="1" x14ac:dyDescent="0.15">
      <c r="A13" s="46"/>
      <c r="B13" s="46"/>
      <c r="C13" s="50"/>
      <c r="D13" s="50"/>
      <c r="E13" s="46"/>
      <c r="F13" s="50"/>
      <c r="G13" s="50"/>
      <c r="H13" s="46"/>
      <c r="I13" s="46"/>
      <c r="J13" s="46"/>
      <c r="K13" s="46"/>
      <c r="L13" s="7">
        <v>202111</v>
      </c>
      <c r="M13" s="8"/>
      <c r="N13" s="7"/>
      <c r="O13" s="14"/>
      <c r="P13" s="15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" customHeight="1" x14ac:dyDescent="0.15">
      <c r="A14" s="46"/>
      <c r="B14" s="46"/>
      <c r="C14" s="50"/>
      <c r="D14" s="50"/>
      <c r="E14" s="46"/>
      <c r="F14" s="50"/>
      <c r="G14" s="50"/>
      <c r="H14" s="46"/>
      <c r="I14" s="46"/>
      <c r="J14" s="46"/>
      <c r="K14" s="46"/>
      <c r="L14" s="7">
        <v>202112</v>
      </c>
      <c r="M14" s="8"/>
      <c r="N14" s="7"/>
      <c r="O14" s="8"/>
      <c r="P14" s="16"/>
      <c r="Q14" s="17"/>
      <c r="R14" s="17"/>
      <c r="S14" s="7"/>
      <c r="T14" s="7"/>
      <c r="U14" s="7"/>
      <c r="V14" s="18"/>
      <c r="W14" s="18"/>
      <c r="X14" s="18"/>
      <c r="Y14" s="13"/>
      <c r="Z14" s="19"/>
      <c r="AA14" s="19"/>
      <c r="AB14" s="20"/>
      <c r="AC14" s="21"/>
      <c r="AD14" s="21"/>
      <c r="AE14" s="21"/>
      <c r="AF14" s="21"/>
    </row>
    <row r="15" spans="1:32" ht="15" customHeight="1" x14ac:dyDescent="0.15">
      <c r="A15" s="47"/>
      <c r="B15" s="47"/>
      <c r="C15" s="51"/>
      <c r="D15" s="51"/>
      <c r="E15" s="47"/>
      <c r="F15" s="51"/>
      <c r="G15" s="51"/>
      <c r="H15" s="47"/>
      <c r="I15" s="47"/>
      <c r="J15" s="47"/>
      <c r="K15" s="47"/>
      <c r="L15" s="7" t="s">
        <v>39</v>
      </c>
      <c r="M15" s="22">
        <f>SUM(M3:M14)</f>
        <v>85138.56999999992</v>
      </c>
      <c r="N15" s="7">
        <v>0</v>
      </c>
      <c r="O15" s="22">
        <f>AVERAGE(O3:O13)</f>
        <v>297.66850998652484</v>
      </c>
      <c r="P15" s="22">
        <f>SUM(P3:P14)</f>
        <v>365850.125</v>
      </c>
      <c r="Q15" s="22">
        <f>AVERAGE(Q3:Q13)</f>
        <v>1.0833333333333333</v>
      </c>
      <c r="R15" s="22">
        <f>AVERAGE(R3:R13)</f>
        <v>29.810000000000002</v>
      </c>
      <c r="S15" s="22">
        <f>SUM(S3:S14)</f>
        <v>1944.6</v>
      </c>
      <c r="T15" s="22">
        <f>SUM(T3:T14)</f>
        <v>1944.6</v>
      </c>
      <c r="U15" s="22">
        <f>SUM(U3:U14)</f>
        <v>1942.95</v>
      </c>
      <c r="V15" s="8">
        <f>AD15/AC15*100</f>
        <v>99.003616671964778</v>
      </c>
      <c r="W15" s="8">
        <f>AVERAGE(W3:W13)</f>
        <v>85.63</v>
      </c>
      <c r="X15" s="22">
        <f>U15/S15*100</f>
        <v>99.915149645171255</v>
      </c>
      <c r="Y15" s="22">
        <f>W15*X15/100</f>
        <v>85.557342641160133</v>
      </c>
      <c r="Z15" s="22">
        <f t="shared" ref="Z15:AF15" si="0">SUM(Z3:Z14)</f>
        <v>14559.547909354198</v>
      </c>
      <c r="AA15" s="22">
        <f t="shared" si="0"/>
        <v>23010.523634891746</v>
      </c>
      <c r="AB15" s="22">
        <f t="shared" si="0"/>
        <v>274.25256390726008</v>
      </c>
      <c r="AC15" s="22">
        <f t="shared" si="0"/>
        <v>6544.6233898200007</v>
      </c>
      <c r="AD15" s="22">
        <f t="shared" si="0"/>
        <v>6479.4138534811409</v>
      </c>
      <c r="AE15" s="22">
        <f>SUM(AE3:AE14)</f>
        <v>65.209536338859365</v>
      </c>
      <c r="AF15" s="22">
        <f t="shared" si="0"/>
        <v>120.73113431985544</v>
      </c>
    </row>
    <row r="16" spans="1:32" ht="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7"/>
      <c r="M16" s="12"/>
      <c r="N16" s="7"/>
      <c r="O16" s="7"/>
      <c r="P16" s="16"/>
      <c r="Q16" s="16"/>
      <c r="R16" s="16"/>
      <c r="S16" s="7"/>
      <c r="T16" s="7"/>
      <c r="U16" s="7"/>
      <c r="V16" s="24"/>
      <c r="W16" s="25"/>
      <c r="X16" s="25"/>
      <c r="Y16" s="25"/>
      <c r="Z16" s="7"/>
      <c r="AA16" s="7"/>
      <c r="AB16" s="20"/>
      <c r="AC16" s="21"/>
      <c r="AD16" s="21"/>
      <c r="AE16" s="21"/>
      <c r="AF16" s="26"/>
    </row>
    <row r="17" spans="1:32" ht="59.25" customHeight="1" x14ac:dyDescent="0.15">
      <c r="A17" s="23" t="s">
        <v>40</v>
      </c>
      <c r="B17" s="27" t="s">
        <v>41</v>
      </c>
      <c r="C17" s="27" t="s">
        <v>42</v>
      </c>
      <c r="D17" s="27" t="s">
        <v>43</v>
      </c>
      <c r="E17" s="27" t="s">
        <v>44</v>
      </c>
      <c r="F17" s="27" t="s">
        <v>45</v>
      </c>
      <c r="G17" s="27" t="s">
        <v>46</v>
      </c>
      <c r="H17" s="27" t="s">
        <v>47</v>
      </c>
      <c r="I17" s="27" t="s">
        <v>48</v>
      </c>
      <c r="J17" s="27" t="s">
        <v>9</v>
      </c>
      <c r="K17" s="27" t="s">
        <v>49</v>
      </c>
      <c r="L17" s="7" t="s">
        <v>50</v>
      </c>
      <c r="M17" s="28" t="s">
        <v>51</v>
      </c>
      <c r="N17" s="29" t="s">
        <v>52</v>
      </c>
      <c r="O17" s="29" t="s">
        <v>53</v>
      </c>
      <c r="P17" s="30" t="s">
        <v>54</v>
      </c>
      <c r="Q17" s="30" t="s">
        <v>55</v>
      </c>
      <c r="R17" s="30" t="s">
        <v>56</v>
      </c>
      <c r="S17" s="29" t="s">
        <v>57</v>
      </c>
      <c r="T17" s="29" t="s">
        <v>58</v>
      </c>
      <c r="U17" s="29" t="s">
        <v>59</v>
      </c>
      <c r="V17" s="14" t="s">
        <v>60</v>
      </c>
      <c r="W17" s="29" t="s">
        <v>61</v>
      </c>
      <c r="X17" s="29" t="s">
        <v>62</v>
      </c>
      <c r="Y17" s="29" t="s">
        <v>63</v>
      </c>
      <c r="Z17" s="29" t="s">
        <v>64</v>
      </c>
      <c r="AA17" s="29" t="s">
        <v>65</v>
      </c>
      <c r="AB17" s="31" t="s">
        <v>66</v>
      </c>
      <c r="AC17" s="32" t="s">
        <v>67</v>
      </c>
      <c r="AD17" s="32" t="s">
        <v>68</v>
      </c>
      <c r="AE17" s="32" t="s">
        <v>69</v>
      </c>
      <c r="AF17" s="32" t="s">
        <v>70</v>
      </c>
    </row>
    <row r="18" spans="1:32" ht="15" customHeight="1" x14ac:dyDescent="0.15">
      <c r="A18" s="45" t="s">
        <v>71</v>
      </c>
      <c r="B18" s="45" t="s">
        <v>72</v>
      </c>
      <c r="C18" s="49" t="s">
        <v>73</v>
      </c>
      <c r="D18" s="49">
        <v>60</v>
      </c>
      <c r="E18" s="45" t="s">
        <v>74</v>
      </c>
      <c r="F18" s="49">
        <v>0.65</v>
      </c>
      <c r="G18" s="49">
        <v>0.83</v>
      </c>
      <c r="H18" s="45" t="s">
        <v>75</v>
      </c>
      <c r="I18" s="45" t="s">
        <v>76</v>
      </c>
      <c r="J18" s="45" t="s">
        <v>37</v>
      </c>
      <c r="K18" s="45" t="s">
        <v>77</v>
      </c>
      <c r="L18" s="7">
        <v>202101</v>
      </c>
      <c r="M18" s="12">
        <v>27021.05999999987</v>
      </c>
      <c r="N18" s="7">
        <v>0</v>
      </c>
      <c r="O18" s="8">
        <v>297.26988699748381</v>
      </c>
      <c r="P18" s="8">
        <v>116026.03099999999</v>
      </c>
      <c r="Q18" s="8">
        <v>1.18</v>
      </c>
      <c r="R18" s="8">
        <v>28.66</v>
      </c>
      <c r="S18" s="8">
        <v>623.45000000000005</v>
      </c>
      <c r="T18" s="8">
        <v>623.45000000000005</v>
      </c>
      <c r="U18" s="8">
        <v>622.45000000000005</v>
      </c>
      <c r="V18" s="8">
        <v>98.93</v>
      </c>
      <c r="W18" s="8">
        <v>87.23</v>
      </c>
      <c r="X18" s="8">
        <f>U18/T18*100</f>
        <v>99.839602213489457</v>
      </c>
      <c r="Y18" s="8">
        <f>W18*X18/100</f>
        <v>87.090085010826854</v>
      </c>
      <c r="Z18" s="10">
        <v>6439.971371654523</v>
      </c>
      <c r="AA18" s="10">
        <v>9480.5405872947285</v>
      </c>
      <c r="AB18" s="10">
        <v>112.48918547769209</v>
      </c>
      <c r="AC18" s="8">
        <f>P18*Q18*17/1000</f>
        <v>2327.4821818599994</v>
      </c>
      <c r="AD18" s="8">
        <f>AC18-AE18</f>
        <v>2304.1162863069994</v>
      </c>
      <c r="AE18" s="8">
        <v>23.365895553000001</v>
      </c>
      <c r="AF18" s="8">
        <v>41.606803914000004</v>
      </c>
    </row>
    <row r="19" spans="1:32" ht="15" customHeight="1" x14ac:dyDescent="0.15">
      <c r="A19" s="46"/>
      <c r="B19" s="46"/>
      <c r="C19" s="50"/>
      <c r="D19" s="50"/>
      <c r="E19" s="46"/>
      <c r="F19" s="50"/>
      <c r="G19" s="50"/>
      <c r="H19" s="46"/>
      <c r="I19" s="46"/>
      <c r="J19" s="46"/>
      <c r="K19" s="46"/>
      <c r="L19" s="7">
        <v>202102</v>
      </c>
      <c r="M19" s="12">
        <v>5132.8200000000288</v>
      </c>
      <c r="N19" s="7">
        <v>0</v>
      </c>
      <c r="O19" s="8">
        <v>304.96264131304605</v>
      </c>
      <c r="P19" s="8">
        <v>22444.875</v>
      </c>
      <c r="Q19" s="8">
        <v>1.18</v>
      </c>
      <c r="R19" s="8">
        <v>28.66</v>
      </c>
      <c r="S19" s="8">
        <v>162.22</v>
      </c>
      <c r="T19" s="8">
        <v>162.22</v>
      </c>
      <c r="U19" s="8">
        <v>160.22</v>
      </c>
      <c r="V19" s="8">
        <v>99.02</v>
      </c>
      <c r="W19" s="8">
        <v>90.93</v>
      </c>
      <c r="X19" s="8">
        <f>U19/T19*100</f>
        <v>98.767106398717786</v>
      </c>
      <c r="Y19" s="8">
        <f>W19*X19/100</f>
        <v>89.808929848354097</v>
      </c>
      <c r="Z19" s="8">
        <v>975.41985531059447</v>
      </c>
      <c r="AA19" s="8">
        <v>1658.2137540280091</v>
      </c>
      <c r="AB19" s="8">
        <v>26.697757921583722</v>
      </c>
      <c r="AC19" s="8">
        <f>P19*Q19*17/1000</f>
        <v>450.2441925</v>
      </c>
      <c r="AD19" s="8">
        <f>AC19-AE19</f>
        <v>446.57323099304199</v>
      </c>
      <c r="AE19" s="8">
        <v>3.6709615069579939</v>
      </c>
      <c r="AF19" s="8">
        <v>6.7184770281982154</v>
      </c>
    </row>
    <row r="20" spans="1:32" ht="15" customHeight="1" x14ac:dyDescent="0.15">
      <c r="A20" s="46"/>
      <c r="B20" s="46"/>
      <c r="C20" s="50"/>
      <c r="D20" s="50"/>
      <c r="E20" s="46"/>
      <c r="F20" s="50"/>
      <c r="G20" s="50"/>
      <c r="H20" s="46"/>
      <c r="I20" s="46"/>
      <c r="J20" s="46"/>
      <c r="K20" s="46"/>
      <c r="L20" s="7">
        <v>202103</v>
      </c>
      <c r="M20" s="12">
        <v>33853.159999999931</v>
      </c>
      <c r="N20" s="7">
        <v>0</v>
      </c>
      <c r="O20" s="8">
        <v>294.93845371011452</v>
      </c>
      <c r="P20" s="8">
        <v>144629.625</v>
      </c>
      <c r="Q20" s="8">
        <v>0.81</v>
      </c>
      <c r="R20" s="8">
        <v>31.72</v>
      </c>
      <c r="S20" s="8">
        <v>713.73</v>
      </c>
      <c r="T20" s="8">
        <v>713.73</v>
      </c>
      <c r="U20" s="8">
        <v>712.5</v>
      </c>
      <c r="V20" s="8">
        <v>98.43</v>
      </c>
      <c r="W20" s="8">
        <v>84.4</v>
      </c>
      <c r="X20" s="8">
        <v>99.83</v>
      </c>
      <c r="Y20" s="8">
        <f>W20*X20/100</f>
        <v>84.256519999999995</v>
      </c>
      <c r="Z20" s="8">
        <v>3314.2372419153562</v>
      </c>
      <c r="AA20" s="8">
        <v>5634.2033112560985</v>
      </c>
      <c r="AB20" s="8">
        <v>84.908880219634</v>
      </c>
      <c r="AC20" s="8">
        <f>P20*Q20*17/1000</f>
        <v>1991.5499362500002</v>
      </c>
      <c r="AD20" s="8">
        <f>AC20-AE20</f>
        <v>1963.8592848420003</v>
      </c>
      <c r="AE20" s="8">
        <v>27.690651408000001</v>
      </c>
      <c r="AF20" s="8">
        <v>50.048981430000012</v>
      </c>
    </row>
    <row r="21" spans="1:32" ht="15" customHeight="1" x14ac:dyDescent="0.15">
      <c r="A21" s="46"/>
      <c r="B21" s="46"/>
      <c r="C21" s="50"/>
      <c r="D21" s="50"/>
      <c r="E21" s="46"/>
      <c r="F21" s="50"/>
      <c r="G21" s="50"/>
      <c r="H21" s="46"/>
      <c r="I21" s="46"/>
      <c r="J21" s="46"/>
      <c r="K21" s="46"/>
      <c r="L21" s="7">
        <v>202104</v>
      </c>
      <c r="M21" s="12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 x14ac:dyDescent="0.15">
      <c r="A22" s="46"/>
      <c r="B22" s="46"/>
      <c r="C22" s="50"/>
      <c r="D22" s="50"/>
      <c r="E22" s="46"/>
      <c r="F22" s="50"/>
      <c r="G22" s="50"/>
      <c r="H22" s="46"/>
      <c r="I22" s="46"/>
      <c r="J22" s="46"/>
      <c r="K22" s="46"/>
      <c r="L22" s="7">
        <v>202105</v>
      </c>
      <c r="M22" s="12"/>
      <c r="N22" s="16"/>
      <c r="O22" s="8"/>
      <c r="P22" s="8"/>
      <c r="Q22" s="33"/>
      <c r="R22" s="33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" customHeight="1" x14ac:dyDescent="0.15">
      <c r="A23" s="46"/>
      <c r="B23" s="46"/>
      <c r="C23" s="50"/>
      <c r="D23" s="50"/>
      <c r="E23" s="46"/>
      <c r="F23" s="50"/>
      <c r="G23" s="50"/>
      <c r="H23" s="46"/>
      <c r="I23" s="46"/>
      <c r="J23" s="46"/>
      <c r="K23" s="46"/>
      <c r="L23" s="7">
        <v>202106</v>
      </c>
      <c r="M23" s="12"/>
      <c r="N23" s="7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8"/>
      <c r="Z23" s="34"/>
      <c r="AA23" s="34"/>
      <c r="AB23" s="34"/>
      <c r="AC23" s="8"/>
      <c r="AD23" s="8"/>
      <c r="AE23" s="34"/>
      <c r="AF23" s="34"/>
    </row>
    <row r="24" spans="1:32" ht="15" customHeight="1" x14ac:dyDescent="0.15">
      <c r="A24" s="46"/>
      <c r="B24" s="46"/>
      <c r="C24" s="50"/>
      <c r="D24" s="50"/>
      <c r="E24" s="46"/>
      <c r="F24" s="50"/>
      <c r="G24" s="50"/>
      <c r="H24" s="46"/>
      <c r="I24" s="46"/>
      <c r="J24" s="46"/>
      <c r="K24" s="46"/>
      <c r="L24" s="7">
        <v>202107</v>
      </c>
      <c r="M24" s="12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" customHeight="1" x14ac:dyDescent="0.15">
      <c r="A25" s="46"/>
      <c r="B25" s="46"/>
      <c r="C25" s="50"/>
      <c r="D25" s="50"/>
      <c r="E25" s="46"/>
      <c r="F25" s="50"/>
      <c r="G25" s="50"/>
      <c r="H25" s="46"/>
      <c r="I25" s="46"/>
      <c r="J25" s="46"/>
      <c r="K25" s="46"/>
      <c r="L25" s="7">
        <v>202108</v>
      </c>
      <c r="M25" s="12"/>
      <c r="N25" s="7"/>
      <c r="O25" s="8"/>
      <c r="P25" s="35"/>
      <c r="Q25" s="35"/>
      <c r="R25" s="35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" customHeight="1" x14ac:dyDescent="0.15">
      <c r="A26" s="46"/>
      <c r="B26" s="46"/>
      <c r="C26" s="50"/>
      <c r="D26" s="50"/>
      <c r="E26" s="46"/>
      <c r="F26" s="50"/>
      <c r="G26" s="50"/>
      <c r="H26" s="46"/>
      <c r="I26" s="46"/>
      <c r="J26" s="46"/>
      <c r="K26" s="46"/>
      <c r="L26" s="7">
        <v>202109</v>
      </c>
      <c r="M26" s="8"/>
      <c r="N26" s="7"/>
      <c r="O26" s="14"/>
      <c r="P26" s="35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" customHeight="1" x14ac:dyDescent="0.15">
      <c r="A27" s="46"/>
      <c r="B27" s="46"/>
      <c r="C27" s="50"/>
      <c r="D27" s="50"/>
      <c r="E27" s="46"/>
      <c r="F27" s="50"/>
      <c r="G27" s="50"/>
      <c r="H27" s="46"/>
      <c r="I27" s="46"/>
      <c r="J27" s="46"/>
      <c r="K27" s="46"/>
      <c r="L27" s="7">
        <v>202110</v>
      </c>
      <c r="M27" s="12"/>
      <c r="N27" s="7"/>
      <c r="O27" s="14"/>
      <c r="P27" s="35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" customHeight="1" x14ac:dyDescent="0.15">
      <c r="A28" s="46"/>
      <c r="B28" s="46"/>
      <c r="C28" s="50"/>
      <c r="D28" s="50"/>
      <c r="E28" s="46"/>
      <c r="F28" s="50"/>
      <c r="G28" s="50"/>
      <c r="H28" s="46"/>
      <c r="I28" s="46"/>
      <c r="J28" s="46"/>
      <c r="K28" s="46"/>
      <c r="L28" s="7">
        <v>202111</v>
      </c>
      <c r="M28" s="12"/>
      <c r="N28" s="7"/>
      <c r="O28" s="8"/>
      <c r="P28" s="35"/>
      <c r="Q28" s="35"/>
      <c r="R28" s="35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 x14ac:dyDescent="0.15">
      <c r="A29" s="46"/>
      <c r="B29" s="46"/>
      <c r="C29" s="50"/>
      <c r="D29" s="50"/>
      <c r="E29" s="46"/>
      <c r="F29" s="50"/>
      <c r="G29" s="50"/>
      <c r="H29" s="46"/>
      <c r="I29" s="46"/>
      <c r="J29" s="46"/>
      <c r="K29" s="46"/>
      <c r="L29" s="7">
        <v>202112</v>
      </c>
      <c r="M29" s="12"/>
      <c r="N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" customHeight="1" x14ac:dyDescent="0.15">
      <c r="A30" s="47"/>
      <c r="B30" s="47"/>
      <c r="C30" s="51"/>
      <c r="D30" s="51"/>
      <c r="E30" s="47"/>
      <c r="F30" s="51"/>
      <c r="G30" s="51"/>
      <c r="H30" s="47"/>
      <c r="I30" s="47"/>
      <c r="J30" s="47"/>
      <c r="K30" s="47"/>
      <c r="L30" s="7" t="s">
        <v>39</v>
      </c>
      <c r="M30" s="21">
        <f>SUM(M18:M29)</f>
        <v>66007.039999999834</v>
      </c>
      <c r="N30" s="7">
        <v>0</v>
      </c>
      <c r="O30" s="22">
        <f>AVERAGE(O18:O28)</f>
        <v>299.0569940068815</v>
      </c>
      <c r="P30" s="22">
        <f>SUM(P18:P29)</f>
        <v>283100.53099999996</v>
      </c>
      <c r="Q30" s="22">
        <f>AVERAGE(Q18:Q28)</f>
        <v>1.0566666666666666</v>
      </c>
      <c r="R30" s="22">
        <f ca="1">SUM(R18:R30)/11</f>
        <v>30.094197548113108</v>
      </c>
      <c r="S30" s="22">
        <f>SUM(S18:S29)</f>
        <v>1499.4</v>
      </c>
      <c r="T30" s="22">
        <f>SUM(T18:T29)</f>
        <v>1499.4</v>
      </c>
      <c r="U30" s="22">
        <f>SUM(U18:U29)</f>
        <v>1495.17</v>
      </c>
      <c r="V30" s="8">
        <f>AD30/AC30*100</f>
        <v>98.852498683160633</v>
      </c>
      <c r="W30" s="8">
        <f ca="1">SUM(W18:W30)/11</f>
        <v>86.570909090909083</v>
      </c>
      <c r="X30" s="22">
        <f>U30/S30*100</f>
        <v>99.717887154861941</v>
      </c>
      <c r="Y30" s="22">
        <f ca="1">W30*X30/100</f>
        <v>86.228058518046637</v>
      </c>
      <c r="Z30" s="22">
        <f t="shared" ref="Z30:AF30" si="1">SUM(Z18:Z29)</f>
        <v>10729.628468880474</v>
      </c>
      <c r="AA30" s="22">
        <f t="shared" si="1"/>
        <v>16772.957652578836</v>
      </c>
      <c r="AB30" s="22">
        <f t="shared" si="1"/>
        <v>224.0958236189098</v>
      </c>
      <c r="AC30" s="22">
        <f t="shared" si="1"/>
        <v>4769.2763106099992</v>
      </c>
      <c r="AD30" s="22">
        <f t="shared" si="1"/>
        <v>4714.5488021420415</v>
      </c>
      <c r="AE30" s="22">
        <f t="shared" si="1"/>
        <v>54.727508467957996</v>
      </c>
      <c r="AF30" s="22">
        <f t="shared" si="1"/>
        <v>98.374262372198231</v>
      </c>
    </row>
    <row r="31" spans="1:32" ht="15" customHeight="1" x14ac:dyDescent="0.15">
      <c r="L31" s="36"/>
    </row>
    <row r="32" spans="1:32" ht="15" customHeight="1" x14ac:dyDescent="0.15">
      <c r="A32" s="48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13:28" ht="15" customHeight="1" x14ac:dyDescent="0.15">
      <c r="S33" s="38"/>
      <c r="T33" s="38"/>
      <c r="U33" s="38"/>
      <c r="V33" s="38"/>
      <c r="W33" s="38"/>
      <c r="X33" s="38"/>
      <c r="Y33" s="38"/>
      <c r="Z33" s="38"/>
      <c r="AA33" s="39"/>
      <c r="AB33" s="39"/>
    </row>
    <row r="34" spans="13:28" ht="15" customHeight="1" x14ac:dyDescent="0.15">
      <c r="M34" s="40"/>
      <c r="P34" s="41"/>
      <c r="Q34" s="41"/>
      <c r="R34" s="41"/>
      <c r="S34" s="38"/>
      <c r="T34" s="42"/>
      <c r="U34" s="42"/>
      <c r="V34" s="38"/>
      <c r="W34" s="38"/>
      <c r="X34" s="38"/>
      <c r="Y34" s="38"/>
      <c r="Z34" s="38"/>
      <c r="AA34" s="39"/>
      <c r="AB34" s="39"/>
    </row>
    <row r="35" spans="13:28" ht="15" customHeight="1" x14ac:dyDescent="0.15">
      <c r="M35" s="40"/>
      <c r="P35" s="41"/>
      <c r="Q35" s="41"/>
      <c r="R35" s="41"/>
      <c r="S35" s="38"/>
      <c r="T35" s="38"/>
      <c r="U35" s="38"/>
      <c r="V35" s="38"/>
      <c r="W35" s="38"/>
      <c r="X35" s="38"/>
      <c r="Y35" s="38"/>
      <c r="Z35" s="38"/>
      <c r="AA35" s="39"/>
      <c r="AB35" s="39"/>
    </row>
    <row r="36" spans="13:28" ht="15" customHeight="1" x14ac:dyDescent="0.15">
      <c r="M36" s="40"/>
      <c r="P36" s="41"/>
      <c r="Q36" s="41"/>
      <c r="R36" s="41"/>
      <c r="S36" s="39"/>
      <c r="T36" s="43"/>
      <c r="U36" s="43"/>
      <c r="V36" s="39"/>
      <c r="W36" s="39"/>
      <c r="X36" s="39"/>
      <c r="Y36" s="39"/>
      <c r="Z36" s="39"/>
      <c r="AA36" s="39"/>
      <c r="AB36" s="39"/>
    </row>
    <row r="37" spans="13:28" ht="15" customHeight="1" x14ac:dyDescent="0.15">
      <c r="M37" s="40"/>
      <c r="P37" s="41"/>
      <c r="Q37" s="41"/>
      <c r="R37" s="41"/>
      <c r="S37" s="39"/>
      <c r="T37" s="43"/>
      <c r="U37" s="43"/>
      <c r="V37" s="39"/>
      <c r="W37" s="39"/>
      <c r="X37" s="39"/>
      <c r="Y37" s="39"/>
      <c r="Z37" s="39"/>
      <c r="AA37" s="39"/>
      <c r="AB37" s="39"/>
    </row>
    <row r="38" spans="13:28" ht="15" customHeight="1" x14ac:dyDescent="0.15">
      <c r="M38" s="40"/>
      <c r="P38" s="41"/>
      <c r="Q38" s="44"/>
      <c r="R38" s="44"/>
    </row>
    <row r="39" spans="13:28" ht="15" customHeight="1" x14ac:dyDescent="0.15">
      <c r="M39" s="40"/>
      <c r="P39" s="41"/>
      <c r="Q39" s="41"/>
      <c r="R39" s="41"/>
    </row>
    <row r="40" spans="13:28" ht="15" customHeight="1" x14ac:dyDescent="0.15">
      <c r="M40" s="40"/>
      <c r="P40" s="41"/>
      <c r="Q40" s="41"/>
      <c r="R40" s="41"/>
    </row>
    <row r="41" spans="13:28" ht="15" customHeight="1" x14ac:dyDescent="0.15">
      <c r="M41" s="40"/>
    </row>
    <row r="42" spans="13:28" ht="15" customHeight="1" x14ac:dyDescent="0.15">
      <c r="M42" s="40"/>
    </row>
  </sheetData>
  <mergeCells count="24">
    <mergeCell ref="A1:AF1"/>
    <mergeCell ref="A3:A15"/>
    <mergeCell ref="B3:B15"/>
    <mergeCell ref="C3:C15"/>
    <mergeCell ref="D3:D15"/>
    <mergeCell ref="E3:E15"/>
    <mergeCell ref="F3:F15"/>
    <mergeCell ref="G3:G15"/>
    <mergeCell ref="H3:H15"/>
    <mergeCell ref="I3:I15"/>
    <mergeCell ref="I18:I30"/>
    <mergeCell ref="J18:J30"/>
    <mergeCell ref="K18:K30"/>
    <mergeCell ref="A32:AE32"/>
    <mergeCell ref="J3:J15"/>
    <mergeCell ref="K3:K15"/>
    <mergeCell ref="A18:A30"/>
    <mergeCell ref="B18:B30"/>
    <mergeCell ref="C18:C30"/>
    <mergeCell ref="D18:D30"/>
    <mergeCell ref="E18:E30"/>
    <mergeCell ref="F18:F30"/>
    <mergeCell ref="G18:G30"/>
    <mergeCell ref="H18:H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2021-04-06T02:51:40Z</dcterms:modified>
</cp:coreProperties>
</file>