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0" yWindow="6765" windowWidth="21720" windowHeight="7995" tabRatio="848"/>
  </bookViews>
  <sheets>
    <sheet name="1" sheetId="12" r:id="rId1"/>
  </sheets>
  <calcPr calcId="145621"/>
</workbook>
</file>

<file path=xl/calcChain.xml><?xml version="1.0" encoding="utf-8"?>
<calcChain xmlns="http://schemas.openxmlformats.org/spreadsheetml/2006/main">
  <c r="AC20" i="12" l="1"/>
  <c r="AC5" i="12"/>
  <c r="AB20" i="12"/>
  <c r="AB5" i="12"/>
  <c r="X20" i="12" l="1"/>
  <c r="W20" i="12"/>
  <c r="X5" i="12"/>
  <c r="W5" i="12"/>
  <c r="AC19" i="12" l="1"/>
  <c r="AB19" i="12"/>
  <c r="AC4" i="12"/>
  <c r="AB4" i="12"/>
  <c r="X4" i="12" l="1"/>
  <c r="W19" i="12"/>
  <c r="X19" i="12" s="1"/>
  <c r="W4" i="12"/>
  <c r="AD15" i="12" l="1"/>
  <c r="AE15" i="12"/>
  <c r="AE30" i="12"/>
  <c r="AD30" i="12"/>
  <c r="V30" i="12"/>
  <c r="Q30" i="12"/>
  <c r="N30" i="12"/>
  <c r="P30" i="12"/>
  <c r="Y30" i="12" l="1"/>
  <c r="N15" i="12"/>
  <c r="V15" i="12" l="1"/>
  <c r="Q15" i="12" l="1"/>
  <c r="P15" i="12"/>
  <c r="W18" i="12" l="1"/>
  <c r="X18" i="12" s="1"/>
  <c r="W3" i="12"/>
  <c r="X3" i="12" s="1"/>
  <c r="AB3" i="12"/>
  <c r="T30" i="12"/>
  <c r="T15" i="12"/>
  <c r="AB18" i="12"/>
  <c r="AC18" i="12" s="1"/>
  <c r="S30" i="12"/>
  <c r="S15" i="12"/>
  <c r="AA15" i="12"/>
  <c r="AA30" i="12"/>
  <c r="R15" i="12"/>
  <c r="L15" i="12"/>
  <c r="O15" i="12"/>
  <c r="Y15" i="12"/>
  <c r="Z15" i="12"/>
  <c r="L30" i="12"/>
  <c r="O30" i="12"/>
  <c r="R30" i="12"/>
  <c r="Z30" i="12"/>
  <c r="AB30" i="12" l="1"/>
  <c r="AC3" i="12"/>
  <c r="AC15" i="12" s="1"/>
  <c r="AB15" i="12"/>
  <c r="W30" i="12"/>
  <c r="X30" i="12" s="1"/>
  <c r="AC30" i="12"/>
  <c r="W15" i="12"/>
  <c r="X15" i="12" s="1"/>
  <c r="U30" i="12" l="1"/>
  <c r="U15" i="12"/>
</calcChain>
</file>

<file path=xl/sharedStrings.xml><?xml version="1.0" encoding="utf-8"?>
<sst xmlns="http://schemas.openxmlformats.org/spreadsheetml/2006/main" count="80" uniqueCount="57">
  <si>
    <t>月份</t>
    <phoneticPr fontId="2" type="noConversion"/>
  </si>
  <si>
    <t>发电量
(万度）</t>
    <phoneticPr fontId="2" type="noConversion"/>
  </si>
  <si>
    <t>供热量
（吉焦）</t>
    <phoneticPr fontId="2" type="noConversion"/>
  </si>
  <si>
    <t>燃煤量
（吨）</t>
    <phoneticPr fontId="2" type="noConversion"/>
  </si>
  <si>
    <t>机组运行小时数</t>
    <phoneticPr fontId="2" type="noConversion"/>
  </si>
  <si>
    <t>综合脱硫率（％）</t>
    <phoneticPr fontId="2" type="noConversion"/>
  </si>
  <si>
    <t>脱硫剂用量
（吨）</t>
    <phoneticPr fontId="2" type="noConversion"/>
  </si>
  <si>
    <t>脱硫副产品产量
（吨）</t>
    <phoneticPr fontId="2" type="noConversion"/>
  </si>
  <si>
    <t>二氧化硫产生量
（吨）</t>
    <phoneticPr fontId="2" type="noConversion"/>
  </si>
  <si>
    <t>二氧化硫去除量
（吨）</t>
    <phoneticPr fontId="2" type="noConversion"/>
  </si>
  <si>
    <t>二氧化硫排放量
（吨）</t>
    <phoneticPr fontId="2" type="noConversion"/>
  </si>
  <si>
    <t>广东省揭阳市惠来县靖海镇</t>
    <phoneticPr fontId="2" type="noConversion"/>
  </si>
  <si>
    <t>合计</t>
    <phoneticPr fontId="2" type="noConversion"/>
  </si>
  <si>
    <t xml:space="preserve"> 地区</t>
    <phoneticPr fontId="2" type="noConversion"/>
  </si>
  <si>
    <t>电厂名称</t>
    <phoneticPr fontId="2" type="noConversion"/>
  </si>
  <si>
    <t>机组号</t>
    <phoneticPr fontId="2" type="noConversion"/>
  </si>
  <si>
    <t>装机容量
（万kW)</t>
    <phoneticPr fontId="2" type="noConversion"/>
  </si>
  <si>
    <t>机组
投产时间</t>
    <phoneticPr fontId="2" type="noConversion"/>
  </si>
  <si>
    <t>设计煤种含硫率（％）</t>
    <phoneticPr fontId="2" type="noConversion"/>
  </si>
  <si>
    <t>校核煤中含硫率（％）</t>
    <phoneticPr fontId="2" type="noConversion"/>
  </si>
  <si>
    <t xml:space="preserve"> 地区</t>
    <phoneticPr fontId="2" type="noConversion"/>
  </si>
  <si>
    <t>电厂名称</t>
    <phoneticPr fontId="2" type="noConversion"/>
  </si>
  <si>
    <t>机组号</t>
    <phoneticPr fontId="2" type="noConversion"/>
  </si>
  <si>
    <t>装机容量
（万kW)</t>
    <phoneticPr fontId="2" type="noConversion"/>
  </si>
  <si>
    <t>机组
投产时间</t>
    <phoneticPr fontId="2" type="noConversion"/>
  </si>
  <si>
    <t>设计煤种含硫率（％）</t>
    <phoneticPr fontId="2" type="noConversion"/>
  </si>
  <si>
    <t>校核煤中含硫率（％）</t>
    <phoneticPr fontId="2" type="noConversion"/>
  </si>
  <si>
    <t>发电标准煤耗（克/kwh）</t>
    <phoneticPr fontId="2" type="noConversion"/>
  </si>
  <si>
    <t>燃煤
含硫率（％）</t>
    <phoneticPr fontId="2" type="noConversion"/>
  </si>
  <si>
    <t xml:space="preserve">批准：                   审核：                   初审：                   填报：                     报告日期：      年     月    日    </t>
    <phoneticPr fontId="2" type="noConversion"/>
  </si>
  <si>
    <t>#3</t>
    <phoneticPr fontId="2" type="noConversion"/>
  </si>
  <si>
    <t>#4</t>
    <phoneticPr fontId="2" type="noConversion"/>
  </si>
  <si>
    <t>2013.1.9</t>
    <phoneticPr fontId="2" type="noConversion"/>
  </si>
  <si>
    <t>2013.1.10</t>
    <phoneticPr fontId="2" type="noConversion"/>
  </si>
  <si>
    <t>燃煤   挥发分  （%）</t>
    <phoneticPr fontId="2" type="noConversion"/>
  </si>
  <si>
    <t>综合脱硝效率（％）</t>
    <phoneticPr fontId="2" type="noConversion"/>
  </si>
  <si>
    <t>脱硝运行小时数</t>
    <phoneticPr fontId="2" type="noConversion"/>
  </si>
  <si>
    <t>脱硫脱硝设施
168时间</t>
    <phoneticPr fontId="2" type="noConversion"/>
  </si>
  <si>
    <t>脱硫脱硝设施
168时间</t>
    <phoneticPr fontId="2" type="noConversion"/>
  </si>
  <si>
    <t>脱硫工艺</t>
  </si>
  <si>
    <t>石灰石-石膏湿法脱硫</t>
  </si>
  <si>
    <t>SCR</t>
    <phoneticPr fontId="2" type="noConversion"/>
  </si>
  <si>
    <t>脱硝工艺</t>
    <phoneticPr fontId="2" type="noConversion"/>
  </si>
  <si>
    <t>脱硝工艺</t>
    <phoneticPr fontId="2" type="noConversion"/>
  </si>
  <si>
    <t>脱硝运行小时数</t>
    <phoneticPr fontId="2" type="noConversion"/>
  </si>
  <si>
    <t>脱硝  效率（％）</t>
    <phoneticPr fontId="2" type="noConversion"/>
  </si>
  <si>
    <t>脱硝  效率（％）</t>
    <phoneticPr fontId="2" type="noConversion"/>
  </si>
  <si>
    <t>脱硝    投运率（％）</t>
    <phoneticPr fontId="2" type="noConversion"/>
  </si>
  <si>
    <t>脱硝    投运率（％）</t>
    <phoneticPr fontId="2" type="noConversion"/>
  </si>
  <si>
    <t>氮氧化物 排放量
（吨）</t>
    <phoneticPr fontId="2" type="noConversion"/>
  </si>
  <si>
    <t>氮氧化物 排放量
（吨）</t>
    <phoneticPr fontId="2" type="noConversion"/>
  </si>
  <si>
    <t>脱硝剂用量
（吨）</t>
    <phoneticPr fontId="2" type="noConversion"/>
  </si>
  <si>
    <t>脱硝剂用量
（吨）</t>
    <phoneticPr fontId="2" type="noConversion"/>
  </si>
  <si>
    <t>脱硫运行小时数</t>
    <phoneticPr fontId="2" type="noConversion"/>
  </si>
  <si>
    <t>脱硫运行小时数</t>
    <phoneticPr fontId="2" type="noConversion"/>
  </si>
  <si>
    <t>广东粤电靖海发电有限公司</t>
    <phoneticPr fontId="2" type="noConversion"/>
  </si>
  <si>
    <t>2021年火电机组运行情况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</si>
</sst>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 "/>
    <numFmt numFmtId="177" formatCode="0.0_);[Red]\(0.0\)"/>
    <numFmt numFmtId="178" formatCode="0.00_);[Red]\(0.00\)"/>
    <numFmt numFmtId="179" formatCode="0_ "/>
    <numFmt numFmtId="180" formatCode="0_);[Red]\(0\)"/>
    <numFmt numFmtId="181" formatCode="0.0_ "/>
    <numFmt numFmtId="182" formatCode="0.00_);\(0.00\)"/>
    <numFmt numFmtId="183" formatCode="0.00_ ;[Red]\-0.00\ "/>
    <numFmt numFmtId="184" formatCode="0_);\(0\)"/>
    <numFmt numFmtId="185" formatCode="0.0_);\(0.0\)"/>
  </numFmts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Helv"/>
      <family val="2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45"/>
      <name val="宋体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4" fillId="0" borderId="0"/>
    <xf numFmtId="0" fontId="1" fillId="0" borderId="0"/>
    <xf numFmtId="0" fontId="1" fillId="0" borderId="0"/>
    <xf numFmtId="0" fontId="4" fillId="0" borderId="0"/>
  </cellStyleXfs>
  <cellXfs count="53">
    <xf numFmtId="0" fontId="0" fillId="0" borderId="0" xfId="0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83" fontId="8" fillId="0" borderId="1" xfId="3" applyNumberFormat="1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84" fontId="8" fillId="0" borderId="1" xfId="0" applyNumberFormat="1" applyFont="1" applyBorder="1" applyAlignment="1">
      <alignment horizontal="center" vertical="center"/>
    </xf>
    <xf numFmtId="185" fontId="8" fillId="0" borderId="1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182" fontId="9" fillId="0" borderId="1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 wrapText="1"/>
    </xf>
    <xf numFmtId="182" fontId="8" fillId="0" borderId="2" xfId="0" applyNumberFormat="1" applyFont="1" applyBorder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182" fontId="8" fillId="0" borderId="4" xfId="0" applyNumberFormat="1" applyFont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182" fontId="11" fillId="0" borderId="1" xfId="0" applyNumberFormat="1" applyFont="1" applyBorder="1" applyAlignment="1">
      <alignment horizontal="center" vertical="center" wrapText="1"/>
    </xf>
    <xf numFmtId="182" fontId="11" fillId="0" borderId="1" xfId="0" applyNumberFormat="1" applyFont="1" applyFill="1" applyBorder="1" applyAlignment="1">
      <alignment horizontal="center" vertical="center"/>
    </xf>
    <xf numFmtId="182" fontId="8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181" fontId="7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5">
    <cellStyle name="_ET_STYLE_NoName_00_" xfId="1"/>
    <cellStyle name="0,0_x000d__x000a_NA_x000d__x000a_" xfId="2"/>
    <cellStyle name="常规" xfId="0" builtinId="0"/>
    <cellStyle name="常规_08全口径火电厂" xfId="3"/>
    <cellStyle name="样式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2"/>
  <sheetViews>
    <sheetView tabSelected="1" zoomScaleNormal="100" workbookViewId="0">
      <selection activeCell="Z10" sqref="Z10"/>
    </sheetView>
  </sheetViews>
  <sheetFormatPr defaultRowHeight="15" customHeight="1" x14ac:dyDescent="0.15"/>
  <cols>
    <col min="1" max="1" width="4.125" customWidth="1"/>
    <col min="2" max="2" width="3.5" customWidth="1"/>
    <col min="3" max="3" width="2.5" customWidth="1"/>
    <col min="4" max="5" width="4" customWidth="1"/>
    <col min="6" max="6" width="4.75" customWidth="1"/>
    <col min="7" max="7" width="5.125" customWidth="1"/>
    <col min="8" max="8" width="4.75" customWidth="1"/>
    <col min="9" max="9" width="3.125" customWidth="1"/>
    <col min="10" max="10" width="3.625" customWidth="1"/>
    <col min="11" max="11" width="7.125" customWidth="1"/>
    <col min="12" max="12" width="8.75" customWidth="1"/>
    <col min="13" max="13" width="2.5" customWidth="1"/>
    <col min="14" max="14" width="6.875" customWidth="1"/>
    <col min="15" max="15" width="9.5" customWidth="1"/>
    <col min="16" max="16" width="5.75" customWidth="1"/>
    <col min="17" max="17" width="6.75" customWidth="1"/>
    <col min="18" max="18" width="7.875" customWidth="1"/>
    <col min="19" max="19" width="7" customWidth="1"/>
    <col min="20" max="20" width="7.25" style="4" customWidth="1"/>
    <col min="21" max="21" width="6.625" customWidth="1"/>
    <col min="22" max="22" width="6.125" customWidth="1"/>
    <col min="23" max="23" width="7.625" customWidth="1"/>
    <col min="24" max="24" width="6.875" customWidth="1"/>
    <col min="25" max="25" width="9.375" bestFit="1" customWidth="1"/>
    <col min="26" max="26" width="8.5" customWidth="1"/>
    <col min="27" max="28" width="7.625" customWidth="1"/>
    <col min="29" max="29" width="7.75" customWidth="1"/>
    <col min="30" max="31" width="7.625" customWidth="1"/>
  </cols>
  <sheetData>
    <row r="1" spans="1:31" ht="15" customHeight="1" x14ac:dyDescent="0.15">
      <c r="A1" s="52" t="s">
        <v>56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31" ht="72" customHeight="1" x14ac:dyDescent="0.15">
      <c r="A2" s="25" t="s">
        <v>13</v>
      </c>
      <c r="B2" s="24" t="s">
        <v>14</v>
      </c>
      <c r="C2" s="24" t="s">
        <v>15</v>
      </c>
      <c r="D2" s="24" t="s">
        <v>16</v>
      </c>
      <c r="E2" s="24" t="s">
        <v>17</v>
      </c>
      <c r="F2" s="24" t="s">
        <v>18</v>
      </c>
      <c r="G2" s="24" t="s">
        <v>19</v>
      </c>
      <c r="H2" s="24" t="s">
        <v>37</v>
      </c>
      <c r="I2" s="24" t="s">
        <v>39</v>
      </c>
      <c r="J2" s="24" t="s">
        <v>42</v>
      </c>
      <c r="K2" s="26" t="s">
        <v>0</v>
      </c>
      <c r="L2" s="27" t="s">
        <v>1</v>
      </c>
      <c r="M2" s="27" t="s">
        <v>2</v>
      </c>
      <c r="N2" s="27" t="s">
        <v>27</v>
      </c>
      <c r="O2" s="27" t="s">
        <v>3</v>
      </c>
      <c r="P2" s="27" t="s">
        <v>28</v>
      </c>
      <c r="Q2" s="27" t="s">
        <v>34</v>
      </c>
      <c r="R2" s="27" t="s">
        <v>4</v>
      </c>
      <c r="S2" s="27" t="s">
        <v>54</v>
      </c>
      <c r="T2" s="27" t="s">
        <v>36</v>
      </c>
      <c r="U2" s="27" t="s">
        <v>5</v>
      </c>
      <c r="V2" s="27" t="s">
        <v>46</v>
      </c>
      <c r="W2" s="27" t="s">
        <v>47</v>
      </c>
      <c r="X2" s="27" t="s">
        <v>35</v>
      </c>
      <c r="Y2" s="27" t="s">
        <v>6</v>
      </c>
      <c r="Z2" s="27" t="s">
        <v>7</v>
      </c>
      <c r="AA2" s="27" t="s">
        <v>52</v>
      </c>
      <c r="AB2" s="27" t="s">
        <v>8</v>
      </c>
      <c r="AC2" s="27" t="s">
        <v>9</v>
      </c>
      <c r="AD2" s="27" t="s">
        <v>10</v>
      </c>
      <c r="AE2" s="27" t="s">
        <v>49</v>
      </c>
    </row>
    <row r="3" spans="1:31" ht="15" customHeight="1" x14ac:dyDescent="0.15">
      <c r="A3" s="41" t="s">
        <v>11</v>
      </c>
      <c r="B3" s="50" t="s">
        <v>55</v>
      </c>
      <c r="C3" s="44" t="s">
        <v>30</v>
      </c>
      <c r="D3" s="44">
        <v>100</v>
      </c>
      <c r="E3" s="41" t="s">
        <v>33</v>
      </c>
      <c r="F3" s="44">
        <v>1.7</v>
      </c>
      <c r="G3" s="47">
        <v>2</v>
      </c>
      <c r="H3" s="41" t="s">
        <v>33</v>
      </c>
      <c r="I3" s="41" t="s">
        <v>40</v>
      </c>
      <c r="J3" s="41" t="s">
        <v>41</v>
      </c>
      <c r="K3" s="11">
        <v>202101</v>
      </c>
      <c r="L3" s="15">
        <v>43277.22</v>
      </c>
      <c r="M3" s="11">
        <v>0</v>
      </c>
      <c r="N3" s="30">
        <v>285.91403672758844</v>
      </c>
      <c r="O3" s="30">
        <v>177693.63099999999</v>
      </c>
      <c r="P3" s="30">
        <v>1.24</v>
      </c>
      <c r="Q3" s="30">
        <v>29.48</v>
      </c>
      <c r="R3" s="30">
        <v>529.9</v>
      </c>
      <c r="S3" s="30">
        <v>529.9</v>
      </c>
      <c r="T3" s="30">
        <v>529.9</v>
      </c>
      <c r="U3" s="30">
        <v>99.24</v>
      </c>
      <c r="V3" s="30">
        <v>84.81</v>
      </c>
      <c r="W3" s="30">
        <f t="shared" ref="W3:W5" si="0">T3/S3*100</f>
        <v>100</v>
      </c>
      <c r="X3" s="30">
        <f t="shared" ref="X3:X5" si="1">V3*W3/100</f>
        <v>84.81</v>
      </c>
      <c r="Y3" s="31">
        <v>10304.705771839259</v>
      </c>
      <c r="Z3" s="31">
        <v>15169.971366651165</v>
      </c>
      <c r="AA3" s="31">
        <v>129.7518045446096</v>
      </c>
      <c r="AB3" s="30">
        <f t="shared" ref="AB3:AB5" si="2">O3*P3*17/1000</f>
        <v>3745.7817414799997</v>
      </c>
      <c r="AC3" s="30">
        <f>AB3-AD3</f>
        <v>3712.3674388849995</v>
      </c>
      <c r="AD3" s="30">
        <v>33.414302595000002</v>
      </c>
      <c r="AE3" s="30">
        <v>54.655705937999997</v>
      </c>
    </row>
    <row r="4" spans="1:31" ht="15" customHeight="1" x14ac:dyDescent="0.15">
      <c r="A4" s="42"/>
      <c r="B4" s="42"/>
      <c r="C4" s="45"/>
      <c r="D4" s="45"/>
      <c r="E4" s="42"/>
      <c r="F4" s="45"/>
      <c r="G4" s="48"/>
      <c r="H4" s="42"/>
      <c r="I4" s="42"/>
      <c r="J4" s="42"/>
      <c r="K4" s="11">
        <v>202102</v>
      </c>
      <c r="L4" s="15">
        <v>14349.34871999982</v>
      </c>
      <c r="M4" s="11">
        <v>0</v>
      </c>
      <c r="N4" s="30">
        <v>286.34040834001183</v>
      </c>
      <c r="O4" s="33">
        <v>58729.25</v>
      </c>
      <c r="P4" s="30">
        <v>1.24</v>
      </c>
      <c r="Q4" s="30">
        <v>29.48</v>
      </c>
      <c r="R4" s="30">
        <v>229.17</v>
      </c>
      <c r="S4" s="30">
        <v>229.17</v>
      </c>
      <c r="T4" s="30">
        <v>229.17</v>
      </c>
      <c r="U4" s="30">
        <v>98.95</v>
      </c>
      <c r="V4" s="30">
        <v>84.81</v>
      </c>
      <c r="W4" s="30">
        <f t="shared" si="0"/>
        <v>100</v>
      </c>
      <c r="X4" s="30">
        <f t="shared" si="1"/>
        <v>84.81</v>
      </c>
      <c r="Y4" s="30">
        <v>2277.0310166992799</v>
      </c>
      <c r="Z4" s="30">
        <v>3870.9527283887714</v>
      </c>
      <c r="AA4" s="30">
        <v>41.014969931304293</v>
      </c>
      <c r="AB4" s="30">
        <f t="shared" si="2"/>
        <v>1238.01259</v>
      </c>
      <c r="AC4" s="30">
        <f>AB4-AD4</f>
        <v>1227.9202759028321</v>
      </c>
      <c r="AD4" s="30">
        <v>10.092314097167957</v>
      </c>
      <c r="AE4" s="30">
        <v>19.327955020971658</v>
      </c>
    </row>
    <row r="5" spans="1:31" ht="15" customHeight="1" x14ac:dyDescent="0.15">
      <c r="A5" s="42"/>
      <c r="B5" s="42"/>
      <c r="C5" s="45"/>
      <c r="D5" s="45"/>
      <c r="E5" s="42"/>
      <c r="F5" s="45"/>
      <c r="G5" s="48"/>
      <c r="H5" s="42"/>
      <c r="I5" s="42"/>
      <c r="J5" s="42"/>
      <c r="K5" s="11">
        <v>202103</v>
      </c>
      <c r="L5" s="15">
        <v>51837.982560000375</v>
      </c>
      <c r="M5" s="11">
        <v>0</v>
      </c>
      <c r="N5" s="30">
        <v>284.28871632021406</v>
      </c>
      <c r="O5" s="33">
        <v>221614.31200000003</v>
      </c>
      <c r="P5" s="30">
        <v>0.8</v>
      </c>
      <c r="Q5" s="30">
        <v>32.049999999999997</v>
      </c>
      <c r="R5" s="30">
        <v>744</v>
      </c>
      <c r="S5" s="30">
        <v>744</v>
      </c>
      <c r="T5" s="30">
        <v>744</v>
      </c>
      <c r="U5" s="30">
        <v>98.66</v>
      </c>
      <c r="V5" s="30">
        <v>83.58</v>
      </c>
      <c r="W5" s="30">
        <f t="shared" si="0"/>
        <v>100</v>
      </c>
      <c r="X5" s="30">
        <f t="shared" si="1"/>
        <v>83.58</v>
      </c>
      <c r="Y5" s="30">
        <v>5063.2296451093025</v>
      </c>
      <c r="Z5" s="30">
        <v>8607.4903966858074</v>
      </c>
      <c r="AA5" s="30">
        <v>108.17388934220259</v>
      </c>
      <c r="AB5" s="30">
        <f t="shared" si="2"/>
        <v>3013.9546432000006</v>
      </c>
      <c r="AC5" s="30">
        <f>AB5-AD5</f>
        <v>2976.1691523680006</v>
      </c>
      <c r="AD5" s="30">
        <v>37.785490831999994</v>
      </c>
      <c r="AE5" s="30">
        <v>65.591027233999995</v>
      </c>
    </row>
    <row r="6" spans="1:31" ht="15" customHeight="1" x14ac:dyDescent="0.15">
      <c r="A6" s="42"/>
      <c r="B6" s="42"/>
      <c r="C6" s="45"/>
      <c r="D6" s="45"/>
      <c r="E6" s="42"/>
      <c r="F6" s="45"/>
      <c r="G6" s="48"/>
      <c r="H6" s="42"/>
      <c r="I6" s="42"/>
      <c r="J6" s="42"/>
      <c r="K6" s="11">
        <v>202104</v>
      </c>
      <c r="L6" s="15"/>
      <c r="M6" s="11"/>
      <c r="N6" s="34"/>
      <c r="O6" s="33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15" customHeight="1" x14ac:dyDescent="0.15">
      <c r="A7" s="42"/>
      <c r="B7" s="42"/>
      <c r="C7" s="45"/>
      <c r="D7" s="45"/>
      <c r="E7" s="42"/>
      <c r="F7" s="45"/>
      <c r="G7" s="48"/>
      <c r="H7" s="42"/>
      <c r="I7" s="42"/>
      <c r="J7" s="42"/>
      <c r="K7" s="11">
        <v>202105</v>
      </c>
      <c r="L7" s="30"/>
      <c r="M7" s="28"/>
      <c r="N7" s="30"/>
      <c r="O7" s="33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15" customHeight="1" x14ac:dyDescent="0.15">
      <c r="A8" s="42"/>
      <c r="B8" s="42"/>
      <c r="C8" s="45"/>
      <c r="D8" s="45"/>
      <c r="E8" s="42"/>
      <c r="F8" s="45"/>
      <c r="G8" s="48"/>
      <c r="H8" s="42"/>
      <c r="I8" s="42"/>
      <c r="J8" s="42"/>
      <c r="K8" s="11">
        <v>202106</v>
      </c>
      <c r="L8" s="15"/>
      <c r="M8" s="11"/>
      <c r="N8" s="30"/>
      <c r="O8" s="33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31" ht="15" customHeight="1" x14ac:dyDescent="0.15">
      <c r="A9" s="42"/>
      <c r="B9" s="42"/>
      <c r="C9" s="45"/>
      <c r="D9" s="45"/>
      <c r="E9" s="42"/>
      <c r="F9" s="45"/>
      <c r="G9" s="48"/>
      <c r="H9" s="42"/>
      <c r="I9" s="42"/>
      <c r="J9" s="42"/>
      <c r="K9" s="11">
        <v>202107</v>
      </c>
      <c r="L9" s="15"/>
      <c r="M9" s="11"/>
      <c r="N9" s="30"/>
      <c r="O9" s="33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31" ht="15" customHeight="1" x14ac:dyDescent="0.15">
      <c r="A10" s="42"/>
      <c r="B10" s="42"/>
      <c r="C10" s="45"/>
      <c r="D10" s="45"/>
      <c r="E10" s="42"/>
      <c r="F10" s="45"/>
      <c r="G10" s="48"/>
      <c r="H10" s="42"/>
      <c r="I10" s="42"/>
      <c r="J10" s="42"/>
      <c r="K10" s="11">
        <v>202108</v>
      </c>
      <c r="L10" s="15"/>
      <c r="M10" s="11"/>
      <c r="N10" s="33"/>
      <c r="O10" s="33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ht="15" customHeight="1" x14ac:dyDescent="0.15">
      <c r="A11" s="42"/>
      <c r="B11" s="42"/>
      <c r="C11" s="45"/>
      <c r="D11" s="45"/>
      <c r="E11" s="42"/>
      <c r="F11" s="45"/>
      <c r="G11" s="48"/>
      <c r="H11" s="42"/>
      <c r="I11" s="42"/>
      <c r="J11" s="42"/>
      <c r="K11" s="11">
        <v>202109</v>
      </c>
      <c r="L11" s="15"/>
      <c r="M11" s="11"/>
      <c r="N11" s="32"/>
      <c r="O11" s="33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ht="15" customHeight="1" x14ac:dyDescent="0.15">
      <c r="A12" s="42"/>
      <c r="B12" s="42"/>
      <c r="C12" s="45"/>
      <c r="D12" s="45"/>
      <c r="E12" s="42"/>
      <c r="F12" s="45"/>
      <c r="G12" s="48"/>
      <c r="H12" s="42"/>
      <c r="I12" s="42"/>
      <c r="J12" s="42"/>
      <c r="K12" s="11">
        <v>202110</v>
      </c>
      <c r="L12" s="15"/>
      <c r="M12" s="11"/>
      <c r="N12" s="32"/>
      <c r="O12" s="39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ht="15" customHeight="1" x14ac:dyDescent="0.15">
      <c r="A13" s="42"/>
      <c r="B13" s="42"/>
      <c r="C13" s="45"/>
      <c r="D13" s="45"/>
      <c r="E13" s="42"/>
      <c r="F13" s="45"/>
      <c r="G13" s="48"/>
      <c r="H13" s="42"/>
      <c r="I13" s="42"/>
      <c r="J13" s="42"/>
      <c r="K13" s="11">
        <v>202111</v>
      </c>
      <c r="L13" s="15"/>
      <c r="M13" s="11"/>
      <c r="N13" s="32"/>
      <c r="O13" s="39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15" customHeight="1" x14ac:dyDescent="0.15">
      <c r="A14" s="42"/>
      <c r="B14" s="42"/>
      <c r="C14" s="45"/>
      <c r="D14" s="45"/>
      <c r="E14" s="42"/>
      <c r="F14" s="45"/>
      <c r="G14" s="48"/>
      <c r="H14" s="42"/>
      <c r="I14" s="42"/>
      <c r="J14" s="42"/>
      <c r="K14" s="11">
        <v>202112</v>
      </c>
      <c r="L14" s="15"/>
      <c r="M14" s="11"/>
      <c r="N14" s="30"/>
      <c r="O14" s="30"/>
      <c r="P14" s="30"/>
      <c r="Q14" s="30"/>
      <c r="R14" s="30"/>
      <c r="S14" s="30"/>
      <c r="T14" s="30"/>
      <c r="U14" s="31"/>
      <c r="V14" s="31"/>
      <c r="W14" s="31"/>
      <c r="X14" s="30"/>
      <c r="Y14" s="30"/>
      <c r="Z14" s="30"/>
      <c r="AA14" s="30"/>
      <c r="AB14" s="30"/>
      <c r="AC14" s="30"/>
      <c r="AD14" s="30"/>
      <c r="AE14" s="30"/>
    </row>
    <row r="15" spans="1:31" ht="16.5" customHeight="1" x14ac:dyDescent="0.15">
      <c r="A15" s="43"/>
      <c r="B15" s="43"/>
      <c r="C15" s="46"/>
      <c r="D15" s="46"/>
      <c r="E15" s="43"/>
      <c r="F15" s="46"/>
      <c r="G15" s="49"/>
      <c r="H15" s="43"/>
      <c r="I15" s="43"/>
      <c r="J15" s="43"/>
      <c r="K15" s="11" t="s">
        <v>12</v>
      </c>
      <c r="L15" s="13">
        <f>SUM(L3:L14)</f>
        <v>109464.55128000019</v>
      </c>
      <c r="M15" s="11">
        <v>0</v>
      </c>
      <c r="N15" s="29">
        <f>AVERAGE(N3:N14)</f>
        <v>285.51438712927143</v>
      </c>
      <c r="O15" s="29">
        <f>SUM(O3:O14)</f>
        <v>458037.19300000003</v>
      </c>
      <c r="P15" s="29">
        <f>AVERAGE(P3:P14)</f>
        <v>1.0933333333333335</v>
      </c>
      <c r="Q15" s="29">
        <f>AVERAGE(Q3:Q14)</f>
        <v>30.336666666666662</v>
      </c>
      <c r="R15" s="29">
        <f>SUM(R3:R14)</f>
        <v>1503.07</v>
      </c>
      <c r="S15" s="29">
        <f>SUM(S3:S14)</f>
        <v>1503.07</v>
      </c>
      <c r="T15" s="29">
        <f>SUM(T3:T14)</f>
        <v>1503.07</v>
      </c>
      <c r="U15" s="30">
        <f>AC15/AB15*100</f>
        <v>98.983562652672262</v>
      </c>
      <c r="V15" s="30">
        <f>AVERAGE(V3:V14)</f>
        <v>84.399999999999991</v>
      </c>
      <c r="W15" s="29">
        <f>T15/R15*100</f>
        <v>100</v>
      </c>
      <c r="X15" s="29">
        <f>V15*W15/100</f>
        <v>84.4</v>
      </c>
      <c r="Y15" s="29">
        <f t="shared" ref="Y15:AA15" si="3">SUM(Y3:Y14)</f>
        <v>17644.966433647842</v>
      </c>
      <c r="Z15" s="29">
        <f t="shared" si="3"/>
        <v>27648.414491725744</v>
      </c>
      <c r="AA15" s="29">
        <f t="shared" si="3"/>
        <v>278.94066381811649</v>
      </c>
      <c r="AB15" s="29">
        <f>SUM(AB3:AB14)</f>
        <v>7997.7489746800002</v>
      </c>
      <c r="AC15" s="29">
        <f>SUM(AC3:AC14)</f>
        <v>7916.4568671558318</v>
      </c>
      <c r="AD15" s="29">
        <f>SUM(AD3:AD14)</f>
        <v>81.29210752416796</v>
      </c>
      <c r="AE15" s="29">
        <f>SUM(AE3:AE14)</f>
        <v>139.57468819297165</v>
      </c>
    </row>
    <row r="16" spans="1:31" ht="15" customHeight="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11"/>
      <c r="L16" s="15"/>
      <c r="M16" s="11"/>
      <c r="N16" s="11"/>
      <c r="O16" s="14"/>
      <c r="P16" s="14"/>
      <c r="Q16" s="14"/>
      <c r="R16" s="11"/>
      <c r="S16" s="11"/>
      <c r="T16" s="11"/>
      <c r="U16" s="17"/>
      <c r="V16" s="17"/>
      <c r="W16" s="17"/>
      <c r="X16" s="17"/>
      <c r="Y16" s="11"/>
      <c r="Z16" s="11"/>
      <c r="AA16" s="11"/>
      <c r="AB16" s="13"/>
      <c r="AC16" s="13"/>
      <c r="AD16" s="13"/>
      <c r="AE16" s="13"/>
    </row>
    <row r="17" spans="1:31" ht="66" customHeight="1" x14ac:dyDescent="0.15">
      <c r="A17" s="9" t="s">
        <v>20</v>
      </c>
      <c r="B17" s="10" t="s">
        <v>21</v>
      </c>
      <c r="C17" s="10" t="s">
        <v>22</v>
      </c>
      <c r="D17" s="10" t="s">
        <v>23</v>
      </c>
      <c r="E17" s="10" t="s">
        <v>24</v>
      </c>
      <c r="F17" s="10" t="s">
        <v>25</v>
      </c>
      <c r="G17" s="10" t="s">
        <v>26</v>
      </c>
      <c r="H17" s="10" t="s">
        <v>38</v>
      </c>
      <c r="I17" s="10" t="s">
        <v>39</v>
      </c>
      <c r="J17" s="10" t="s">
        <v>43</v>
      </c>
      <c r="K17" s="11" t="s">
        <v>0</v>
      </c>
      <c r="L17" s="18" t="s">
        <v>1</v>
      </c>
      <c r="M17" s="12" t="s">
        <v>2</v>
      </c>
      <c r="N17" s="12" t="s">
        <v>27</v>
      </c>
      <c r="O17" s="19" t="s">
        <v>3</v>
      </c>
      <c r="P17" s="19" t="s">
        <v>28</v>
      </c>
      <c r="Q17" s="19" t="s">
        <v>34</v>
      </c>
      <c r="R17" s="12" t="s">
        <v>4</v>
      </c>
      <c r="S17" s="12" t="s">
        <v>53</v>
      </c>
      <c r="T17" s="12" t="s">
        <v>44</v>
      </c>
      <c r="U17" s="16" t="s">
        <v>5</v>
      </c>
      <c r="V17" s="12" t="s">
        <v>45</v>
      </c>
      <c r="W17" s="12" t="s">
        <v>48</v>
      </c>
      <c r="X17" s="12" t="s">
        <v>35</v>
      </c>
      <c r="Y17" s="12" t="s">
        <v>6</v>
      </c>
      <c r="Z17" s="16" t="s">
        <v>7</v>
      </c>
      <c r="AA17" s="12" t="s">
        <v>51</v>
      </c>
      <c r="AB17" s="20" t="s">
        <v>8</v>
      </c>
      <c r="AC17" s="20" t="s">
        <v>9</v>
      </c>
      <c r="AD17" s="20" t="s">
        <v>10</v>
      </c>
      <c r="AE17" s="20" t="s">
        <v>50</v>
      </c>
    </row>
    <row r="18" spans="1:31" ht="15" customHeight="1" x14ac:dyDescent="0.15">
      <c r="A18" s="41" t="s">
        <v>11</v>
      </c>
      <c r="B18" s="50" t="s">
        <v>55</v>
      </c>
      <c r="C18" s="44" t="s">
        <v>31</v>
      </c>
      <c r="D18" s="44">
        <v>100</v>
      </c>
      <c r="E18" s="41" t="s">
        <v>32</v>
      </c>
      <c r="F18" s="44">
        <v>1.7</v>
      </c>
      <c r="G18" s="47">
        <v>2</v>
      </c>
      <c r="H18" s="41" t="s">
        <v>32</v>
      </c>
      <c r="I18" s="41" t="s">
        <v>40</v>
      </c>
      <c r="J18" s="41" t="s">
        <v>41</v>
      </c>
      <c r="K18" s="11">
        <v>202101</v>
      </c>
      <c r="L18" s="15">
        <v>50660.270639999901</v>
      </c>
      <c r="M18" s="11">
        <v>0</v>
      </c>
      <c r="N18" s="30">
        <v>288.63548733645928</v>
      </c>
      <c r="O18" s="30">
        <v>210117.125</v>
      </c>
      <c r="P18" s="30">
        <v>1.21</v>
      </c>
      <c r="Q18" s="30">
        <v>29.33</v>
      </c>
      <c r="R18" s="30">
        <v>681.92</v>
      </c>
      <c r="S18" s="30">
        <v>681.92</v>
      </c>
      <c r="T18" s="30">
        <v>681.92</v>
      </c>
      <c r="U18" s="30">
        <v>99.19</v>
      </c>
      <c r="V18" s="30">
        <v>84.77</v>
      </c>
      <c r="W18" s="30">
        <f>T18/R18*100</f>
        <v>100</v>
      </c>
      <c r="X18" s="30">
        <f t="shared" ref="X18:X20" si="4">V18*W18/100</f>
        <v>84.77</v>
      </c>
      <c r="Y18" s="31">
        <v>11890.579403324633</v>
      </c>
      <c r="Z18" s="31">
        <v>17504.599653322395</v>
      </c>
      <c r="AA18" s="31">
        <v>151.90742245638583</v>
      </c>
      <c r="AB18" s="30">
        <f t="shared" ref="AB18:AB20" si="5">O18*P18*17/1000</f>
        <v>4322.1092612500006</v>
      </c>
      <c r="AC18" s="30">
        <f>AB18-AD18</f>
        <v>4285.5030652740006</v>
      </c>
      <c r="AD18" s="30">
        <v>36.606195975999995</v>
      </c>
      <c r="AE18" s="32">
        <v>70.703666166000005</v>
      </c>
    </row>
    <row r="19" spans="1:31" ht="15" customHeight="1" x14ac:dyDescent="0.15">
      <c r="A19" s="42"/>
      <c r="B19" s="51"/>
      <c r="C19" s="45"/>
      <c r="D19" s="45"/>
      <c r="E19" s="42"/>
      <c r="F19" s="45"/>
      <c r="G19" s="48"/>
      <c r="H19" s="42"/>
      <c r="I19" s="42"/>
      <c r="J19" s="42"/>
      <c r="K19" s="11">
        <v>202102</v>
      </c>
      <c r="L19" s="15">
        <v>2286.1893600001304</v>
      </c>
      <c r="M19" s="11">
        <v>0</v>
      </c>
      <c r="N19" s="30">
        <v>294.24725582459092</v>
      </c>
      <c r="O19" s="30">
        <v>9577.5</v>
      </c>
      <c r="P19" s="30">
        <v>1.21</v>
      </c>
      <c r="Q19" s="30">
        <v>29.33</v>
      </c>
      <c r="R19" s="30">
        <v>46.98</v>
      </c>
      <c r="S19" s="30">
        <v>46.98</v>
      </c>
      <c r="T19" s="30">
        <v>46.98</v>
      </c>
      <c r="U19" s="30">
        <v>99.07</v>
      </c>
      <c r="V19" s="30">
        <v>84.22</v>
      </c>
      <c r="W19" s="30">
        <f>T19/R19*100</f>
        <v>100</v>
      </c>
      <c r="X19" s="30">
        <f t="shared" si="4"/>
        <v>84.22</v>
      </c>
      <c r="Y19" s="31">
        <v>412.77917300280222</v>
      </c>
      <c r="Z19" s="31">
        <v>701.72459410476313</v>
      </c>
      <c r="AA19" s="31">
        <v>9.0258006977148177</v>
      </c>
      <c r="AB19" s="30">
        <f t="shared" si="5"/>
        <v>197.009175</v>
      </c>
      <c r="AC19" s="30">
        <f>AB19-AD19</f>
        <v>195.3117653875</v>
      </c>
      <c r="AD19" s="30">
        <v>1.6974096125000002</v>
      </c>
      <c r="AE19" s="32">
        <v>3.421341250195312</v>
      </c>
    </row>
    <row r="20" spans="1:31" ht="15" customHeight="1" x14ac:dyDescent="0.15">
      <c r="A20" s="42"/>
      <c r="B20" s="42"/>
      <c r="C20" s="45"/>
      <c r="D20" s="45"/>
      <c r="E20" s="42"/>
      <c r="F20" s="45"/>
      <c r="G20" s="48"/>
      <c r="H20" s="42"/>
      <c r="I20" s="42"/>
      <c r="J20" s="42"/>
      <c r="K20" s="11">
        <v>202103</v>
      </c>
      <c r="L20" s="15">
        <v>8223.3900000000012</v>
      </c>
      <c r="M20" s="11">
        <v>0</v>
      </c>
      <c r="N20" s="30">
        <v>286.74186315261829</v>
      </c>
      <c r="O20" s="30">
        <v>35793.163999999997</v>
      </c>
      <c r="P20" s="30">
        <v>0.82</v>
      </c>
      <c r="Q20" s="30">
        <v>29.69</v>
      </c>
      <c r="R20" s="30">
        <v>103.6</v>
      </c>
      <c r="S20" s="30">
        <v>103.6</v>
      </c>
      <c r="T20" s="30">
        <v>103.6</v>
      </c>
      <c r="U20" s="30">
        <v>98.96</v>
      </c>
      <c r="V20" s="30">
        <v>78.91</v>
      </c>
      <c r="W20" s="30">
        <f>T20/R20*100</f>
        <v>100</v>
      </c>
      <c r="X20" s="30">
        <f t="shared" si="4"/>
        <v>78.91</v>
      </c>
      <c r="Y20" s="30">
        <v>837.47057257442066</v>
      </c>
      <c r="Z20" s="30">
        <v>1423.6999733765135</v>
      </c>
      <c r="AA20" s="30">
        <v>13.030699761816681</v>
      </c>
      <c r="AB20" s="30">
        <f t="shared" si="5"/>
        <v>498.95670615999995</v>
      </c>
      <c r="AC20" s="30">
        <f>AB20-AD20</f>
        <v>491.37222061599994</v>
      </c>
      <c r="AD20" s="30">
        <v>7.5844855440000005</v>
      </c>
      <c r="AE20" s="30">
        <v>13.204888362</v>
      </c>
    </row>
    <row r="21" spans="1:31" ht="15" customHeight="1" x14ac:dyDescent="0.15">
      <c r="A21" s="42"/>
      <c r="B21" s="42"/>
      <c r="C21" s="45"/>
      <c r="D21" s="45"/>
      <c r="E21" s="42"/>
      <c r="F21" s="45"/>
      <c r="G21" s="48"/>
      <c r="H21" s="42"/>
      <c r="I21" s="42"/>
      <c r="J21" s="42"/>
      <c r="K21" s="11">
        <v>202104</v>
      </c>
      <c r="L21" s="15"/>
      <c r="M21" s="11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ht="15" customHeight="1" x14ac:dyDescent="0.15">
      <c r="A22" s="42"/>
      <c r="B22" s="42"/>
      <c r="C22" s="45"/>
      <c r="D22" s="45"/>
      <c r="E22" s="42"/>
      <c r="F22" s="45"/>
      <c r="G22" s="48"/>
      <c r="H22" s="42"/>
      <c r="I22" s="42"/>
      <c r="J22" s="42"/>
      <c r="K22" s="11">
        <v>202105</v>
      </c>
      <c r="L22" s="15"/>
      <c r="M22" s="11"/>
      <c r="N22" s="30"/>
      <c r="O22" s="30"/>
      <c r="P22" s="35"/>
      <c r="Q22" s="35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ht="15" customHeight="1" x14ac:dyDescent="0.15">
      <c r="A23" s="42"/>
      <c r="B23" s="42"/>
      <c r="C23" s="45"/>
      <c r="D23" s="45"/>
      <c r="E23" s="42"/>
      <c r="F23" s="45"/>
      <c r="G23" s="48"/>
      <c r="H23" s="42"/>
      <c r="I23" s="42"/>
      <c r="J23" s="42"/>
      <c r="K23" s="11">
        <v>202106</v>
      </c>
      <c r="L23" s="15"/>
      <c r="M23" s="11"/>
      <c r="N23" s="21"/>
      <c r="O23" s="30"/>
      <c r="P23" s="35"/>
      <c r="Q23" s="35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ht="15" customHeight="1" x14ac:dyDescent="0.15">
      <c r="A24" s="42"/>
      <c r="B24" s="42"/>
      <c r="C24" s="45"/>
      <c r="D24" s="45"/>
      <c r="E24" s="42"/>
      <c r="F24" s="45"/>
      <c r="G24" s="48"/>
      <c r="H24" s="42"/>
      <c r="I24" s="42"/>
      <c r="J24" s="42"/>
      <c r="K24" s="11">
        <v>202107</v>
      </c>
      <c r="L24" s="15"/>
      <c r="M24" s="11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ht="15" customHeight="1" x14ac:dyDescent="0.15">
      <c r="A25" s="42"/>
      <c r="B25" s="42"/>
      <c r="C25" s="45"/>
      <c r="D25" s="45"/>
      <c r="E25" s="42"/>
      <c r="F25" s="45"/>
      <c r="G25" s="48"/>
      <c r="H25" s="42"/>
      <c r="I25" s="42"/>
      <c r="J25" s="42"/>
      <c r="K25" s="11">
        <v>202108</v>
      </c>
      <c r="L25" s="15"/>
      <c r="M25" s="11"/>
      <c r="N25" s="30"/>
      <c r="O25" s="36"/>
      <c r="P25" s="36"/>
      <c r="Q25" s="36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ht="15" customHeight="1" x14ac:dyDescent="0.15">
      <c r="A26" s="42"/>
      <c r="B26" s="42"/>
      <c r="C26" s="45"/>
      <c r="D26" s="45"/>
      <c r="E26" s="42"/>
      <c r="F26" s="45"/>
      <c r="G26" s="48"/>
      <c r="H26" s="42"/>
      <c r="I26" s="42"/>
      <c r="J26" s="42"/>
      <c r="K26" s="11">
        <v>202109</v>
      </c>
      <c r="L26" s="22"/>
      <c r="M26" s="23"/>
      <c r="N26" s="37"/>
      <c r="O26" s="38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15" customHeight="1" x14ac:dyDescent="0.15">
      <c r="A27" s="42"/>
      <c r="B27" s="42"/>
      <c r="C27" s="45"/>
      <c r="D27" s="45"/>
      <c r="E27" s="42"/>
      <c r="F27" s="45"/>
      <c r="G27" s="48"/>
      <c r="H27" s="42"/>
      <c r="I27" s="42"/>
      <c r="J27" s="42"/>
      <c r="K27" s="11">
        <v>202110</v>
      </c>
      <c r="L27" s="15"/>
      <c r="M27" s="11"/>
      <c r="N27" s="32"/>
      <c r="O27" s="36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ht="15" customHeight="1" x14ac:dyDescent="0.15">
      <c r="A28" s="42"/>
      <c r="B28" s="42"/>
      <c r="C28" s="45"/>
      <c r="D28" s="45"/>
      <c r="E28" s="42"/>
      <c r="F28" s="45"/>
      <c r="G28" s="48"/>
      <c r="H28" s="42"/>
      <c r="I28" s="42"/>
      <c r="J28" s="42"/>
      <c r="K28" s="11">
        <v>202111</v>
      </c>
      <c r="L28" s="15"/>
      <c r="M28" s="11"/>
      <c r="N28" s="30"/>
      <c r="O28" s="36"/>
      <c r="P28" s="36"/>
      <c r="Q28" s="36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ht="15" customHeight="1" x14ac:dyDescent="0.15">
      <c r="A29" s="42"/>
      <c r="B29" s="42"/>
      <c r="C29" s="45"/>
      <c r="D29" s="45"/>
      <c r="E29" s="42"/>
      <c r="F29" s="45"/>
      <c r="G29" s="48"/>
      <c r="H29" s="42"/>
      <c r="I29" s="42"/>
      <c r="J29" s="42"/>
      <c r="K29" s="11">
        <v>202112</v>
      </c>
      <c r="L29" s="15"/>
      <c r="M29" s="11"/>
      <c r="N29" s="30"/>
      <c r="O29" s="36"/>
      <c r="P29" s="36"/>
      <c r="Q29" s="36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ht="18.75" customHeight="1" x14ac:dyDescent="0.15">
      <c r="A30" s="43"/>
      <c r="B30" s="43"/>
      <c r="C30" s="46"/>
      <c r="D30" s="46"/>
      <c r="E30" s="43"/>
      <c r="F30" s="46"/>
      <c r="G30" s="49"/>
      <c r="H30" s="43"/>
      <c r="I30" s="43"/>
      <c r="J30" s="43"/>
      <c r="K30" s="11" t="s">
        <v>12</v>
      </c>
      <c r="L30" s="13">
        <f>SUM(L18:L29)</f>
        <v>61169.850000000028</v>
      </c>
      <c r="M30" s="11">
        <v>0</v>
      </c>
      <c r="N30" s="29">
        <f>AVERAGE(N18:N29)</f>
        <v>289.87486877122285</v>
      </c>
      <c r="O30" s="29">
        <f>SUM(O18:O29)</f>
        <v>255487.78899999999</v>
      </c>
      <c r="P30" s="29">
        <f>AVERAGE(P18:P29)</f>
        <v>1.0799999999999998</v>
      </c>
      <c r="Q30" s="29">
        <f>AVERAGE(Q18:Q29)</f>
        <v>29.45</v>
      </c>
      <c r="R30" s="29">
        <f>SUM(R18:R29)</f>
        <v>832.5</v>
      </c>
      <c r="S30" s="29">
        <f>SUM(S18:S29)</f>
        <v>832.5</v>
      </c>
      <c r="T30" s="29">
        <f>SUM(T18:T29)</f>
        <v>832.5</v>
      </c>
      <c r="U30" s="30">
        <f>AC30/AB30*100</f>
        <v>99.085543961973002</v>
      </c>
      <c r="V30" s="30">
        <f>AVERAGE(V18:V29)</f>
        <v>82.63333333333334</v>
      </c>
      <c r="W30" s="29">
        <f>T30/R30*100</f>
        <v>100</v>
      </c>
      <c r="X30" s="29">
        <f>V30*W30/100</f>
        <v>82.63333333333334</v>
      </c>
      <c r="Y30" s="29">
        <f>SUM(Y18:Y29)</f>
        <v>13140.829148901856</v>
      </c>
      <c r="Z30" s="29">
        <f t="shared" ref="Z30:AB30" si="6">SUM(Z18:Z29)</f>
        <v>19630.024220803673</v>
      </c>
      <c r="AA30" s="29">
        <f t="shared" si="6"/>
        <v>173.96392291591735</v>
      </c>
      <c r="AB30" s="29">
        <f t="shared" si="6"/>
        <v>5018.0751424100008</v>
      </c>
      <c r="AC30" s="29">
        <f>SUM(AC18:AC29)</f>
        <v>4972.1870512775004</v>
      </c>
      <c r="AD30" s="29">
        <f>SUM(AD18:AD29)</f>
        <v>45.888091132500001</v>
      </c>
      <c r="AE30" s="29">
        <f>SUM(AE18:AE29)</f>
        <v>87.329895778195322</v>
      </c>
    </row>
    <row r="31" spans="1:31" ht="15" customHeight="1" x14ac:dyDescent="0.15">
      <c r="K31" s="3"/>
    </row>
    <row r="32" spans="1:31" ht="15" customHeight="1" x14ac:dyDescent="0.15">
      <c r="A32" s="40" t="s">
        <v>29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2:27" ht="15" customHeight="1" x14ac:dyDescent="0.15">
      <c r="R33" s="5"/>
      <c r="S33" s="5"/>
      <c r="T33" s="5"/>
      <c r="U33" s="5"/>
      <c r="V33" s="5"/>
      <c r="W33" s="5"/>
      <c r="X33" s="5"/>
      <c r="Y33" s="5"/>
      <c r="Z33" s="6"/>
      <c r="AA33" s="6"/>
    </row>
    <row r="34" spans="12:27" ht="15" customHeight="1" x14ac:dyDescent="0.15">
      <c r="L34" s="1"/>
      <c r="O34" s="2"/>
      <c r="P34" s="2"/>
      <c r="Q34" s="2"/>
      <c r="R34" s="5"/>
      <c r="S34" s="5"/>
      <c r="T34" s="8"/>
      <c r="U34" s="5"/>
      <c r="V34" s="5"/>
      <c r="W34" s="5"/>
      <c r="X34" s="5"/>
      <c r="Y34" s="5"/>
      <c r="Z34" s="6"/>
      <c r="AA34" s="6"/>
    </row>
    <row r="35" spans="12:27" ht="15" customHeight="1" x14ac:dyDescent="0.15">
      <c r="L35" s="1"/>
      <c r="O35" s="2"/>
      <c r="P35" s="2"/>
      <c r="Q35" s="2"/>
      <c r="R35" s="5"/>
      <c r="S35" s="5"/>
      <c r="T35" s="5"/>
      <c r="U35" s="5"/>
      <c r="V35" s="5"/>
      <c r="W35" s="5"/>
      <c r="X35" s="5"/>
      <c r="Y35" s="5"/>
      <c r="Z35" s="6"/>
      <c r="AA35" s="6"/>
    </row>
    <row r="36" spans="12:27" ht="15" customHeight="1" x14ac:dyDescent="0.15">
      <c r="L36" s="1"/>
      <c r="O36" s="2"/>
      <c r="P36" s="2"/>
      <c r="Q36" s="2"/>
      <c r="R36" s="6"/>
      <c r="S36" s="6"/>
      <c r="T36" s="7"/>
      <c r="U36" s="6"/>
      <c r="V36" s="6"/>
      <c r="W36" s="6"/>
      <c r="X36" s="6"/>
      <c r="Y36" s="6"/>
      <c r="Z36" s="6"/>
      <c r="AA36" s="6"/>
    </row>
    <row r="37" spans="12:27" ht="15" customHeight="1" x14ac:dyDescent="0.15">
      <c r="L37" s="1"/>
      <c r="O37" s="2"/>
      <c r="P37" s="2"/>
      <c r="Q37" s="2"/>
      <c r="R37" s="6"/>
      <c r="S37" s="6"/>
      <c r="T37" s="7"/>
      <c r="U37" s="6"/>
      <c r="V37" s="6"/>
      <c r="W37" s="6"/>
      <c r="X37" s="6"/>
      <c r="Y37" s="6"/>
      <c r="Z37" s="6"/>
      <c r="AA37" s="6"/>
    </row>
    <row r="38" spans="12:27" ht="15" customHeight="1" x14ac:dyDescent="0.15">
      <c r="L38" s="1"/>
      <c r="O38" s="2"/>
      <c r="P38" s="2"/>
      <c r="Q38" s="2"/>
    </row>
    <row r="39" spans="12:27" ht="15" customHeight="1" x14ac:dyDescent="0.15">
      <c r="L39" s="1"/>
      <c r="O39" s="2"/>
      <c r="P39" s="2"/>
      <c r="Q39" s="2"/>
    </row>
    <row r="40" spans="12:27" ht="15" customHeight="1" x14ac:dyDescent="0.15">
      <c r="L40" s="1"/>
      <c r="O40" s="2"/>
      <c r="P40" s="2"/>
      <c r="Q40" s="2"/>
    </row>
    <row r="41" spans="12:27" ht="15" customHeight="1" x14ac:dyDescent="0.15">
      <c r="L41" s="1"/>
    </row>
    <row r="42" spans="12:27" ht="15" customHeight="1" x14ac:dyDescent="0.15">
      <c r="L42" s="1"/>
    </row>
  </sheetData>
  <mergeCells count="22">
    <mergeCell ref="C3:C15"/>
    <mergeCell ref="D3:D15"/>
    <mergeCell ref="F3:F15"/>
    <mergeCell ref="A1:AE1"/>
    <mergeCell ref="H3:H15"/>
    <mergeCell ref="B3:B15"/>
    <mergeCell ref="J3:J15"/>
    <mergeCell ref="E3:E15"/>
    <mergeCell ref="A3:A15"/>
    <mergeCell ref="I3:I15"/>
    <mergeCell ref="G3:G15"/>
    <mergeCell ref="A32:AD32"/>
    <mergeCell ref="J18:J30"/>
    <mergeCell ref="C18:C30"/>
    <mergeCell ref="E18:E30"/>
    <mergeCell ref="I18:I30"/>
    <mergeCell ref="G18:G30"/>
    <mergeCell ref="A18:A30"/>
    <mergeCell ref="B18:B30"/>
    <mergeCell ref="D18:D30"/>
    <mergeCell ref="H18:H30"/>
    <mergeCell ref="F18:F30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/>
  <ignoredErrors>
    <ignoredError sqref="O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gd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江焯烨/靖海发电公司</dc:creator>
  <cp:lastModifiedBy>江焯烨</cp:lastModifiedBy>
  <cp:lastPrinted>2019-02-11T03:33:15Z</cp:lastPrinted>
  <dcterms:created xsi:type="dcterms:W3CDTF">2008-05-24T16:57:25Z</dcterms:created>
  <dcterms:modified xsi:type="dcterms:W3CDTF">2021-04-06T02:51:37Z</dcterms:modified>
</cp:coreProperties>
</file>